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styles.xml" ContentType="application/vnd.openxmlformats-officedocument.spreadsheetml.styles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95" yWindow="105" windowWidth="11820" windowHeight="9825" tabRatio="764" firstSheet="8" activeTab="20"/>
  </bookViews>
  <sheets>
    <sheet name="Sheet1" sheetId="25" r:id="rId1"/>
    <sheet name="Sheet4" sheetId="28" r:id="rId2"/>
    <sheet name="ส่วนที่ 1" sheetId="1" r:id="rId3"/>
    <sheet name="ส่วนที่ 2" sheetId="2" r:id="rId4"/>
    <sheet name="ส่วนที่ 2 1" sheetId="4" r:id="rId5"/>
    <sheet name="ส่วนที่2 2" sheetId="19" r:id="rId6"/>
    <sheet name="Sheet3" sheetId="20" r:id="rId7"/>
    <sheet name="ส่วนที่ 3-1" sheetId="3" r:id="rId8"/>
    <sheet name="3.1.3" sheetId="17" r:id="rId9"/>
    <sheet name="3.1.4" sheetId="16" r:id="rId10"/>
    <sheet name="ส่วนที่ 3-2" sheetId="5" r:id="rId11"/>
    <sheet name="ส่วนที่ 3.3" sheetId="6" r:id="rId12"/>
    <sheet name="3.6 ยท.03" sheetId="15" r:id="rId13"/>
    <sheet name="ส่วนที่ 4.1" sheetId="7" r:id="rId14"/>
    <sheet name="แบบ ผ 07สรุปโครงการ" sheetId="13" r:id="rId15"/>
    <sheet name="ส่วนที่ 4.2 ยุทธ 1" sheetId="8" r:id="rId16"/>
    <sheet name="ยุทธ 2" sheetId="9" r:id="rId17"/>
    <sheet name="ยุทธ 3" sheetId="10" r:id="rId18"/>
    <sheet name="ยุทธ 4" sheetId="11" r:id="rId19"/>
    <sheet name="ยุทธ 5" sheetId="12" r:id="rId20"/>
    <sheet name="แบบ ผ 02" sheetId="21" r:id="rId21"/>
    <sheet name="แบบ ผ.03" sheetId="27" r:id="rId22"/>
    <sheet name="แบบ ผ05" sheetId="22" r:id="rId23"/>
    <sheet name="แบบ ผ 06" sheetId="26" r:id="rId24"/>
    <sheet name="แบบ ผ08" sheetId="23" r:id="rId25"/>
    <sheet name="07-02-03-05" sheetId="29" r:id="rId26"/>
    <sheet name="ส่วนที่ 5" sheetId="14" r:id="rId27"/>
    <sheet name="Sheet5" sheetId="24" r:id="rId28"/>
    <sheet name="Sheet2" sheetId="30" r:id="rId29"/>
  </sheets>
  <definedNames>
    <definedName name="_xlnm.Print_Area" localSheetId="25">'07-02-03-05'!$A$1:$R$115</definedName>
    <definedName name="_xlnm.Print_Area" localSheetId="20">'แบบ ผ 02'!$A$1:$X$475</definedName>
    <definedName name="_xlnm.Print_Area" localSheetId="16">'ยุทธ 2'!$A$1:$Y$496</definedName>
    <definedName name="_xlnm.Print_Area" localSheetId="17">'ยุทธ 3'!$A$1:$W$193</definedName>
    <definedName name="_xlnm.Print_Area" localSheetId="18">'ยุทธ 4'!$A$1:$T$290</definedName>
    <definedName name="_xlnm.Print_Area" localSheetId="19">'ยุทธ 5'!$A$1:$V$271</definedName>
    <definedName name="_xlnm.Print_Area" localSheetId="15">'ส่วนที่ 4.2 ยุทธ 1'!$A$1:$T$208</definedName>
  </definedNames>
  <calcPr calcId="124519"/>
</workbook>
</file>

<file path=xl/calcChain.xml><?xml version="1.0" encoding="utf-8"?>
<calcChain xmlns="http://schemas.openxmlformats.org/spreadsheetml/2006/main">
  <c r="R11" i="15"/>
  <c r="K38" i="29"/>
  <c r="E241" i="9"/>
  <c r="F32" i="27"/>
  <c r="G32"/>
  <c r="H32"/>
  <c r="E32"/>
  <c r="K54" i="13"/>
  <c r="K53"/>
  <c r="J53"/>
  <c r="K50"/>
  <c r="J40"/>
  <c r="K38"/>
  <c r="K31"/>
  <c r="K28"/>
  <c r="K27"/>
  <c r="K11"/>
  <c r="K12"/>
  <c r="K13"/>
  <c r="K14"/>
  <c r="K15"/>
  <c r="K10"/>
  <c r="J12"/>
  <c r="J13"/>
  <c r="J14"/>
  <c r="J15"/>
  <c r="J11"/>
  <c r="J10"/>
  <c r="I16"/>
  <c r="G16"/>
  <c r="E16"/>
  <c r="H16"/>
  <c r="F16"/>
  <c r="D16"/>
  <c r="C16"/>
  <c r="K16" s="1"/>
  <c r="B16"/>
  <c r="J16" s="1"/>
  <c r="H193" i="8" l="1"/>
  <c r="G193"/>
  <c r="F193"/>
  <c r="E193"/>
  <c r="H179"/>
  <c r="G179"/>
  <c r="F179"/>
  <c r="E179"/>
  <c r="H148"/>
  <c r="G148"/>
  <c r="F148"/>
  <c r="E148"/>
  <c r="H87"/>
  <c r="G87"/>
  <c r="F87"/>
  <c r="E87"/>
  <c r="H77"/>
  <c r="G77"/>
  <c r="F77"/>
  <c r="E77"/>
  <c r="H48"/>
  <c r="G48"/>
  <c r="F48"/>
  <c r="E48"/>
  <c r="J71" i="29"/>
  <c r="J64"/>
  <c r="K64"/>
  <c r="J65"/>
  <c r="K65"/>
  <c r="K71" s="1"/>
  <c r="C65"/>
  <c r="E65"/>
  <c r="G65"/>
  <c r="I65"/>
  <c r="K23"/>
  <c r="E199" i="12"/>
  <c r="F199"/>
  <c r="G199"/>
  <c r="H199"/>
  <c r="K52" i="13"/>
  <c r="K51"/>
  <c r="F109" i="12"/>
  <c r="G109"/>
  <c r="H109"/>
  <c r="E109"/>
  <c r="J51" i="13"/>
  <c r="J50"/>
  <c r="G264" i="12"/>
  <c r="H264"/>
  <c r="F264"/>
  <c r="E264"/>
  <c r="F64"/>
  <c r="G64"/>
  <c r="H64"/>
  <c r="E64"/>
  <c r="H41" i="13"/>
  <c r="F41"/>
  <c r="D41"/>
  <c r="B41"/>
  <c r="K40"/>
  <c r="K39"/>
  <c r="J38"/>
  <c r="E228" i="11"/>
  <c r="I35" i="13"/>
  <c r="G35"/>
  <c r="E35"/>
  <c r="C35"/>
  <c r="H35"/>
  <c r="F35"/>
  <c r="D35"/>
  <c r="B35"/>
  <c r="K34"/>
  <c r="K32"/>
  <c r="J31"/>
  <c r="K30"/>
  <c r="F50" i="10"/>
  <c r="G50"/>
  <c r="H50"/>
  <c r="E50"/>
  <c r="F120"/>
  <c r="G120"/>
  <c r="H120"/>
  <c r="E120"/>
  <c r="I28" i="13"/>
  <c r="G28"/>
  <c r="E28"/>
  <c r="C28"/>
  <c r="J27"/>
  <c r="K41" l="1"/>
  <c r="H307" i="21"/>
  <c r="G307"/>
  <c r="F307"/>
  <c r="E307"/>
  <c r="H293"/>
  <c r="G293"/>
  <c r="F293"/>
  <c r="E293"/>
  <c r="H272"/>
  <c r="G272"/>
  <c r="F272"/>
  <c r="E272"/>
  <c r="H250"/>
  <c r="G250"/>
  <c r="F250"/>
  <c r="E250"/>
  <c r="H205"/>
  <c r="G205"/>
  <c r="F205"/>
  <c r="E205"/>
  <c r="H84"/>
  <c r="G84"/>
  <c r="F84"/>
  <c r="E84"/>
  <c r="F74" i="22" l="1"/>
  <c r="G74"/>
  <c r="H74"/>
  <c r="E74"/>
  <c r="M118" i="9"/>
  <c r="M115"/>
  <c r="O266" i="12"/>
  <c r="F228" i="11"/>
  <c r="G228"/>
  <c r="H228"/>
  <c r="O23" i="13" l="1"/>
  <c r="P16"/>
  <c r="N14"/>
  <c r="N10"/>
  <c r="M16"/>
  <c r="K55"/>
  <c r="J55"/>
  <c r="B55"/>
  <c r="N55" i="12"/>
  <c r="N16" i="13" l="1"/>
  <c r="O96" i="12"/>
  <c r="M56"/>
  <c r="H129" i="11" l="1"/>
  <c r="F129"/>
  <c r="G129"/>
  <c r="E129"/>
  <c r="G171"/>
  <c r="H171"/>
  <c r="F171"/>
  <c r="E171"/>
  <c r="K39" i="29"/>
  <c r="K45" s="1"/>
  <c r="T64" i="27"/>
  <c r="E180" i="10"/>
  <c r="M29" i="13"/>
  <c r="M27"/>
  <c r="M26"/>
  <c r="M25"/>
  <c r="J10" i="29"/>
  <c r="U61" i="22"/>
  <c r="T61"/>
  <c r="S61"/>
  <c r="R61"/>
  <c r="C39" i="29"/>
  <c r="C45" s="1"/>
  <c r="J28" i="13"/>
  <c r="D28"/>
  <c r="F28"/>
  <c r="H28"/>
  <c r="B28"/>
  <c r="K14" i="29"/>
  <c r="J14"/>
  <c r="J15" s="1"/>
  <c r="M10"/>
  <c r="I41" i="13"/>
  <c r="E41"/>
  <c r="G41"/>
  <c r="C41"/>
  <c r="J30"/>
  <c r="J35" s="1"/>
  <c r="J39" i="29"/>
  <c r="J45" s="1"/>
  <c r="I39"/>
  <c r="I45" s="1"/>
  <c r="H39"/>
  <c r="H45" s="1"/>
  <c r="G39"/>
  <c r="G45" s="1"/>
  <c r="F39"/>
  <c r="F45" s="1"/>
  <c r="E39"/>
  <c r="E45" s="1"/>
  <c r="D39"/>
  <c r="D45" s="1"/>
  <c r="B39"/>
  <c r="B45" s="1"/>
  <c r="C15"/>
  <c r="E15"/>
  <c r="G15"/>
  <c r="I15"/>
  <c r="K15"/>
  <c r="K25"/>
  <c r="I25"/>
  <c r="G25"/>
  <c r="E25"/>
  <c r="C25"/>
  <c r="I20"/>
  <c r="G20"/>
  <c r="E20"/>
  <c r="C20"/>
  <c r="D20"/>
  <c r="F20"/>
  <c r="H20"/>
  <c r="B20"/>
  <c r="D25"/>
  <c r="F25"/>
  <c r="H25"/>
  <c r="H26" s="1"/>
  <c r="J25"/>
  <c r="B25"/>
  <c r="K19"/>
  <c r="J19"/>
  <c r="K18"/>
  <c r="K20" s="1"/>
  <c r="J18"/>
  <c r="D15"/>
  <c r="F15"/>
  <c r="H15"/>
  <c r="B15"/>
  <c r="J41" i="13"/>
  <c r="S64" i="27"/>
  <c r="U64"/>
  <c r="R64"/>
  <c r="T192" i="11"/>
  <c r="S192"/>
  <c r="R192"/>
  <c r="Q192"/>
  <c r="J20" i="29" l="1"/>
  <c r="B26"/>
  <c r="D26"/>
  <c r="F26"/>
  <c r="G26"/>
  <c r="E26"/>
  <c r="K26"/>
  <c r="C26"/>
  <c r="I26"/>
  <c r="J26"/>
  <c r="M14" i="13" l="1"/>
  <c r="M11"/>
  <c r="E74" i="1"/>
  <c r="I55" i="13"/>
  <c r="H55"/>
  <c r="H56" s="1"/>
  <c r="G55"/>
  <c r="F55"/>
  <c r="F56" s="1"/>
  <c r="E55"/>
  <c r="D55"/>
  <c r="D56" s="1"/>
  <c r="C55"/>
  <c r="K33"/>
  <c r="K35" s="1"/>
  <c r="F133" i="12"/>
  <c r="G133"/>
  <c r="H133"/>
  <c r="E133"/>
  <c r="F180" i="10"/>
  <c r="G180"/>
  <c r="H180"/>
  <c r="F161"/>
  <c r="G161"/>
  <c r="H161"/>
  <c r="E161"/>
  <c r="E56" i="13" l="1"/>
  <c r="I56"/>
  <c r="C56"/>
  <c r="G56"/>
  <c r="F66" i="4"/>
  <c r="H74" i="1"/>
  <c r="H58"/>
  <c r="H59"/>
  <c r="H60"/>
  <c r="H61"/>
  <c r="H62"/>
  <c r="H65"/>
  <c r="H66"/>
  <c r="H67"/>
  <c r="H68"/>
  <c r="H69"/>
  <c r="H70"/>
  <c r="H71"/>
  <c r="H72"/>
  <c r="H73"/>
  <c r="H57"/>
  <c r="B56" i="13"/>
  <c r="J56" s="1"/>
  <c r="K56" l="1"/>
</calcChain>
</file>

<file path=xl/sharedStrings.xml><?xml version="1.0" encoding="utf-8"?>
<sst xmlns="http://schemas.openxmlformats.org/spreadsheetml/2006/main" count="9438" uniqueCount="3693">
  <si>
    <t xml:space="preserve">ส่วนที่ 1  </t>
  </si>
  <si>
    <t>สภาพทั่วไปและข้อมูลพื้นฐาน</t>
  </si>
  <si>
    <t>1.ด้านกายภาพ</t>
  </si>
  <si>
    <t>1.1 ที่ตั้งของหมู่บ้าน/ชุมชน/ตำบล</t>
  </si>
  <si>
    <t>1.2 ลักษณะภูมิประเทศ</t>
  </si>
  <si>
    <t>1.3 ลักษณะภูมิอากาศ</t>
  </si>
  <si>
    <t>1.4 ลักษณะของดิน</t>
  </si>
  <si>
    <t>1. ที่ราบสูง  อยู่มรบริเวณพื้นที่ของบ้านแดง บ้านดงยาง  บ้านพรพิบูลย์  บ้านดงไร่ และบ้านโนนลือชัย</t>
  </si>
  <si>
    <t xml:space="preserve">2. ที่ราบลุ่มลำห้วยหลวง และห้วยดาน อยู่ในพื้นที่ของบ้านแดง  บ้านดงยางบางส่วน  บ้านโพธิ์  </t>
  </si>
  <si>
    <t>บ้านไยวานน้อย บ้านไชยวานพัฒนา บ้านหนองผักแว่น  และบ้านดอนเขือง</t>
  </si>
  <si>
    <t>ตำบลบ้านแดง มีพื้นที่ป่าไม้เหลือน้อยและมีสภาพเป็นป่าเสื่อมโทรมป่าถูกตัดทำลายและแผ้วถางเพื่อทำไร่นา</t>
  </si>
  <si>
    <t>1.5 ลักษณะของแหล่งน้ำ</t>
  </si>
  <si>
    <t>1.6 ลักษณะของไม้/ป่าไม้</t>
  </si>
  <si>
    <t>2. ด้านการเมือง/การปกครอง</t>
  </si>
  <si>
    <t>2.1 เขตการปกครอง</t>
  </si>
  <si>
    <t>มีทั้งหมด  15  หมู่บ้าน</t>
  </si>
  <si>
    <t>มีทั้งหมด  15  เขตเลือกตั้ง</t>
  </si>
  <si>
    <t>2.2 การเลือกตั้ง</t>
  </si>
  <si>
    <t>3. ประชากร</t>
  </si>
  <si>
    <t>3.1 ข้อมูลเกี่ยวกับจำนวนประชากร</t>
  </si>
  <si>
    <t>อาณาเขต</t>
  </si>
  <si>
    <t>ชื่อหมู่บ้าน</t>
  </si>
  <si>
    <t>จำนวนครัวเรือน</t>
  </si>
  <si>
    <t>ประชากร</t>
  </si>
  <si>
    <t>ชาย</t>
  </si>
  <si>
    <t>หญิง</t>
  </si>
  <si>
    <t>รวม</t>
  </si>
  <si>
    <t>หมู่ที่  1    บ้านแดง</t>
  </si>
  <si>
    <t>หมู่ที่  2    บ้านหนองผักแว่น</t>
  </si>
  <si>
    <t>หมู่ที่  3    บ้านไชยวานน้อย</t>
  </si>
  <si>
    <t>หมู่ที่  4    บ้านดงยาง</t>
  </si>
  <si>
    <t>หมู่ที่  5    บ้านโพธิ์</t>
  </si>
  <si>
    <t>หมู่ที่  6    บ้านดอนเขือง</t>
  </si>
  <si>
    <t>หมู่ที่  7    บ้านแดง</t>
  </si>
  <si>
    <t>หมู่ที่  8    บ้านโนนดู่</t>
  </si>
  <si>
    <t>หมู่ที่  9    บ้านโนนลือชัย</t>
  </si>
  <si>
    <t>หมู่ที่  10    บ้านแดง</t>
  </si>
  <si>
    <t>หมู่ที่  11    บ้านแดง</t>
  </si>
  <si>
    <t>หมู่ที่  12   บ้านไชยวานพัฒนา</t>
  </si>
  <si>
    <t>หมู่ที่  13    บ้านแดง</t>
  </si>
  <si>
    <t>หมู่ที่  14    บ้านดงไร่</t>
  </si>
  <si>
    <t>หมู่ที่  15    บ้านพรพิบูลย์</t>
  </si>
  <si>
    <t>4. สภาพทางสังคม</t>
  </si>
  <si>
    <t>4.1 การศึกษา</t>
  </si>
  <si>
    <t>5     แห่ง</t>
  </si>
  <si>
    <t>1     แห่ง</t>
  </si>
  <si>
    <t xml:space="preserve">1    แห่ง </t>
  </si>
  <si>
    <t>3    แห่ง</t>
  </si>
  <si>
    <t>1    แห่ง</t>
  </si>
  <si>
    <t>4.2 สาธารณสุข</t>
  </si>
  <si>
    <t>พื้นที่ อบต.บ้านแดง  มีสถานบริการพยาบาล  ดังนี้</t>
  </si>
  <si>
    <t xml:space="preserve">4.1.1 ระดับประถมศึกษา    </t>
  </si>
  <si>
    <t xml:space="preserve">4.1.2 ระดับขยายโอกาส      </t>
  </si>
  <si>
    <t xml:space="preserve">4.1.3 ระดับมัธยมศึกษา        </t>
  </si>
  <si>
    <t xml:space="preserve">4.1.4 ศูนย์พัฒนาเด็กเล็ก     </t>
  </si>
  <si>
    <t>4.1.5 ศูนย์บริการการศึกษานอกโรงเรียน      1     แห่ง</t>
  </si>
  <si>
    <t xml:space="preserve">4.1.6 ห้องสมุดประชาชน      </t>
  </si>
  <si>
    <t>4.2.1  โรงพยาบาล    ขนาด   30   เตียง      1  แห่ง</t>
  </si>
  <si>
    <t>4.2.2  โรงพยาบาลชุมชน    1    แห่ง</t>
  </si>
  <si>
    <t>4.2.3  ศูนย์  ศสมช.     15  แห่ง</t>
  </si>
  <si>
    <t>4.3 อาชญากรรม</t>
  </si>
  <si>
    <t>4.5 การสังคมสงเคราะห์</t>
  </si>
  <si>
    <t>4.4 ยาเสพติด</t>
  </si>
  <si>
    <t>4.5.3 ผู้ป่วยเอดส์ (HIV) ที่แพทย์ได้รับรองและทำการวินิจฉัยแล้ว  จำนวน 19 คน</t>
  </si>
  <si>
    <t xml:space="preserve">4.5.1  ผู้สูงอายุ      จำนวน  979 คน </t>
  </si>
  <si>
    <t xml:space="preserve">4.5.2 คนพิการ      จำนวน  244 คน </t>
  </si>
  <si>
    <t>5. ระบบบริการพื้นฐาน</t>
  </si>
  <si>
    <t>5.1 การคมนาคมขนส่ง</t>
  </si>
  <si>
    <t>5.2 การไฟฟ้า</t>
  </si>
  <si>
    <t>5.3 การประปา</t>
  </si>
  <si>
    <t>5.4 โทรศัพท์</t>
  </si>
  <si>
    <t>5.5 ไปรษณีย์/การสื่อสาร/การขนส่งวัสดุ ครุภัณฑ์</t>
  </si>
  <si>
    <t>4.4.1 ผู้เสพสารเสพติด ที่ได้รับการบำบัด    จำนวน   20  คน</t>
  </si>
  <si>
    <t>5.1.1 เส้นทางที่ใช้ในการคมนาคมขนส่ง</t>
  </si>
  <si>
    <t>6. ระบบเศรษฐกิจ</t>
  </si>
  <si>
    <t>6.1 การเกษตร</t>
  </si>
  <si>
    <t>6.2 การประมง</t>
  </si>
  <si>
    <t>6.3 การปศุสัตว์</t>
  </si>
  <si>
    <t>4.3.1 สถานีตำรวจภูธร       จำนวน  1  แห่ง</t>
  </si>
  <si>
    <t>4.3.1 จุดตรวจประจำหมู่บ้าน</t>
  </si>
  <si>
    <t xml:space="preserve">ตำบลบ้านแดงได้รับการบริการไฟฟ้าจากการไฟฟ้าส่วนภูมิภาคอำเภอหนองหาน  สาขาย่อยอำเภอพิบูลย์รักษ์      </t>
  </si>
  <si>
    <t>วัดพระแท่นบ้านแดง</t>
  </si>
  <si>
    <t>ลำห้วยหลวง  ลำห้วยดาน</t>
  </si>
  <si>
    <t>และบริโภคพร้อมทั้งตลาดนัดสัญจรจากต่างถิ่นเข้ามาให้บริการประชาชนอยู่ประจำ</t>
  </si>
  <si>
    <t>พื้นที่ตำบลบ้านแดง   เป็นชุมชนเกษตรส่วนใหญ่  แต่พื้นที่ตั้งอยู่ภายในอำเภอพิบูลย์รักษ์   มีร้านค้าอุปโภค</t>
  </si>
  <si>
    <t>สรุปผลการพัฒนาท้องถิ่นตามแผนพัฒนาท้องถิ่น (พ.ศ.2557-2560)</t>
  </si>
  <si>
    <t>ส่วนที่ 2</t>
  </si>
  <si>
    <t>จำนวนโครงการ</t>
  </si>
  <si>
    <t>จำนวน</t>
  </si>
  <si>
    <t>จำนวนงบประมาณ</t>
  </si>
  <si>
    <t>แผนงาน</t>
  </si>
  <si>
    <t>ในแผนพัฒนา</t>
  </si>
  <si>
    <t>โครงการที่</t>
  </si>
  <si>
    <t>ที่ดำเนินการจริง</t>
  </si>
  <si>
    <t>ดำเนินการจริง</t>
  </si>
  <si>
    <t>ด้านบริหารจัดการ</t>
  </si>
  <si>
    <t xml:space="preserve">     - ประชาชนได้รับบริการอย่างทั่วถึง</t>
  </si>
  <si>
    <t xml:space="preserve">     - ประชาชนได้รับความสะดวก รวดเร็วในการมาติดต่อราชการ</t>
  </si>
  <si>
    <t xml:space="preserve">     - ประชาชนมีความพึงพอใจในการรับบริการ</t>
  </si>
  <si>
    <t>ด้านโครงสร้างพื้นฐาน</t>
  </si>
  <si>
    <t xml:space="preserve">     - การคมนาคมภายในเขตตำบลบ้านแดง มีความสะดวกและมีความปลอดภัยในการสัญจร</t>
  </si>
  <si>
    <t xml:space="preserve">     - ประชาชนได้รับความปลอดภัยในชีวิตและทรัพย์สิน</t>
  </si>
  <si>
    <t xml:space="preserve">     - น้ำไม่ท่วมขัง สามารถระบายได้ดีไม่ท่วมขัง</t>
  </si>
  <si>
    <t>ด้านงานส่งเสริมคุณภาพชีวิต</t>
  </si>
  <si>
    <t xml:space="preserve">     - เด็ก สตรี คนชรา ผู้ด้อยโอกาสและผู้พิการมีคณภาพชีวิตที่ดี</t>
  </si>
  <si>
    <t xml:space="preserve">     - มีการส่งเสริมสวัสดิการให้กับผู้สูงอายุ ผู้พิการ  ผู้ด้อยโอกาส</t>
  </si>
  <si>
    <t xml:space="preserve">     - ประชาชนได้รับการฝึกอาชีพ และการสนับสนุนงบประมาณ</t>
  </si>
  <si>
    <t xml:space="preserve">     - ประชาชนมีรายได้เพิ่มจากการประกอบอาชีพเสริม</t>
  </si>
  <si>
    <t xml:space="preserve">     - ประชาชนมีความเข้มแข็ง พึ่งพาตนเองได้</t>
  </si>
  <si>
    <t xml:space="preserve">     - ประชาชนมีรายได้เพิ่มขึ้นและรู้หลักเศรษฐกิจพอเพียง</t>
  </si>
  <si>
    <t xml:space="preserve">     - นักเรียนได้รับการศึกษาอย่างมีคุณภาพและได้มาตรฐาน</t>
  </si>
  <si>
    <t xml:space="preserve">     - นักเรียนได้รับความรู้และร่วมกิจกรรมการเข้าสู่ประชาคมอาเซียน</t>
  </si>
  <si>
    <t xml:space="preserve">     - เยาวชนมีความสนใจในการเล่นกีฬา ใช้เวลาว่างให้เป็นประโยชน์</t>
  </si>
  <si>
    <t xml:space="preserve">     - มีการจัดการวันสำคัญต่าง ๆ เพื่อสืบสานวัฒนธรรมและงานประเพณี</t>
  </si>
  <si>
    <t xml:space="preserve">     - ประชาชนตระหนักและเล็งเห็นความสำคัญของวันสำคัญของชาติ </t>
  </si>
  <si>
    <t xml:space="preserve">     - ประชาชนมีโอกาสแสดงความจงรักภักดีต่อชาติ ศาสนา และพระมหากษัตริย์</t>
  </si>
  <si>
    <t xml:space="preserve">     - ในแต่ละหมู่บ้านมีอาสามัครป้องกันภัยฯ(อปพร.) เพื่อรักษาความปลอดภัยให้ชีวิตและทรัพย์สิน</t>
  </si>
  <si>
    <t xml:space="preserve">     - ประชาชนได้รับความช่วยเหลือในเรื่องน้ำสำหรับอุปโภค-บริโภค</t>
  </si>
  <si>
    <t xml:space="preserve">    - ประชาชนมีความรู้เรื่องสุขอนามัย  การป้องกันโรคติดต่อ และมีสุขภาพร่างกายแข็งแรง  </t>
  </si>
  <si>
    <t xml:space="preserve">     - สร้างสวนสุขภาพเพื่อส่งเสริมให้ประชาชนออกกำลังกายเพิ่มขึ้น</t>
  </si>
  <si>
    <t xml:space="preserve">    - ประชาชนมีจิตสำนึกรักษ์ป่า  อนุรักษ์สิ่งแวดล้อม </t>
  </si>
  <si>
    <t xml:space="preserve">     - เพิ่มพื้นที่ป่าไม้และการใช้พลังงานทดแทน</t>
  </si>
  <si>
    <t xml:space="preserve">     - ดำเนินการจัดเก็บขยะมูลฝอยให้ถูกสุขลักษณะ</t>
  </si>
  <si>
    <t>1.2 การประเมินผลการนำแผนพัฒนาท้องถิ่นไปปฎิบัติในเชิงปริมาณ</t>
  </si>
  <si>
    <t>ประจำปี 2559</t>
  </si>
  <si>
    <t>2. ผลที่ได้รับจากการดำเนินงานในปีงบประมาณ พ.ศ. 2557-2560</t>
  </si>
  <si>
    <t>ส่วนที่ 3</t>
  </si>
  <si>
    <t>ยุทธศาสตร์องค์กรปกครองส่วนท้องถิ่น</t>
  </si>
  <si>
    <t>ยุทธศาสตร์</t>
  </si>
  <si>
    <t>งบประมาณ</t>
  </si>
  <si>
    <t>โครงการ</t>
  </si>
  <si>
    <t>5.ยุทธศาสตร์ด้านการสร้างความเข้มแข็ง</t>
  </si>
  <si>
    <t>ให้ชุมชน สาธารณสุขและสิ่งแวดล้อม</t>
  </si>
  <si>
    <t>ปีงบประมาณ 2558</t>
  </si>
  <si>
    <t>1.ยุทธศาสตร์การพัฒนาโครงสร้างพื้นฐาน</t>
  </si>
  <si>
    <t>2.ยุทธศาสตร์การพัฒนาเศรษฐกิจ</t>
  </si>
  <si>
    <t>4.ยุทธศาสตร์ด้านสาธารณสุขและสิ่งแวดล้อม</t>
  </si>
  <si>
    <t>5.ยุทธศาสตร์การพัฒนาบริหารจัดการ</t>
  </si>
  <si>
    <t xml:space="preserve">3.ยุทธศาสตร์การพัฒนาสังคม การศึกษา </t>
  </si>
  <si>
    <t>การกีฬา ศาสนา วัฒนธรรมและประเพณี</t>
  </si>
  <si>
    <t>ปีงบประมาณ 2559</t>
  </si>
  <si>
    <t>ปีงบประมาณ 2557</t>
  </si>
  <si>
    <t xml:space="preserve">3.ยุทธศาสตร์การพัฒนาสังคม การศึกษา การกีฬา </t>
  </si>
  <si>
    <t>ศาสนา วัฒนธรรมและประเพณี</t>
  </si>
  <si>
    <t>ประจำปี 2557</t>
  </si>
  <si>
    <t>ประจำปี 2558</t>
  </si>
  <si>
    <t xml:space="preserve"> สาธารณสุขและสิ่งแวดล้อม</t>
  </si>
  <si>
    <t>5.ยุทธศาสตร์ด้านการสร้างความเข้มแข็งให้ชุมชน</t>
  </si>
  <si>
    <t>ปีงบประมาณ 2560</t>
  </si>
  <si>
    <t>ประจำปี 2560</t>
  </si>
  <si>
    <t>ศิลปวัฒนธรรม ประเพณีภูมิปัญญาท้องถิ่น</t>
  </si>
  <si>
    <t>125</t>
  </si>
  <si>
    <t>27</t>
  </si>
  <si>
    <t>36</t>
  </si>
  <si>
    <t>77</t>
  </si>
  <si>
    <t>5</t>
  </si>
  <si>
    <t>270</t>
  </si>
  <si>
    <t>78,578,000</t>
  </si>
  <si>
    <t>710,000</t>
  </si>
  <si>
    <t>9,365,000</t>
  </si>
  <si>
    <t>3,440,000</t>
  </si>
  <si>
    <t>7,600,000</t>
  </si>
  <si>
    <t>99,693,000</t>
  </si>
  <si>
    <t>39</t>
  </si>
  <si>
    <t>-</t>
  </si>
  <si>
    <t>19</t>
  </si>
  <si>
    <t>4</t>
  </si>
  <si>
    <t>11</t>
  </si>
  <si>
    <t>73</t>
  </si>
  <si>
    <t>4,217,321.34</t>
  </si>
  <si>
    <t>929,054</t>
  </si>
  <si>
    <t>360,346</t>
  </si>
  <si>
    <t>3,458,498</t>
  </si>
  <si>
    <t>95</t>
  </si>
  <si>
    <t>21</t>
  </si>
  <si>
    <t>83</t>
  </si>
  <si>
    <t>29</t>
  </si>
  <si>
    <t>35</t>
  </si>
  <si>
    <t>26,909,300</t>
  </si>
  <si>
    <t>1,595,000</t>
  </si>
  <si>
    <t>10,199,920</t>
  </si>
  <si>
    <t>5,435,000</t>
  </si>
  <si>
    <t>3,697,000</t>
  </si>
  <si>
    <t>54</t>
  </si>
  <si>
    <t>1</t>
  </si>
  <si>
    <t>7</t>
  </si>
  <si>
    <t>13</t>
  </si>
  <si>
    <t>6,211,323.34</t>
  </si>
  <si>
    <t>19,200</t>
  </si>
  <si>
    <t>1,523,305</t>
  </si>
  <si>
    <t>391,228.06</t>
  </si>
  <si>
    <t>848,043.94</t>
  </si>
  <si>
    <t>263</t>
  </si>
  <si>
    <t>47,836,220</t>
  </si>
  <si>
    <t>114</t>
  </si>
  <si>
    <t>8,993,100.34</t>
  </si>
  <si>
    <t>46</t>
  </si>
  <si>
    <t>133</t>
  </si>
  <si>
    <t>49</t>
  </si>
  <si>
    <t>42</t>
  </si>
  <si>
    <t>79</t>
  </si>
  <si>
    <t>349</t>
  </si>
  <si>
    <t>5,450,000</t>
  </si>
  <si>
    <t>80,630,000</t>
  </si>
  <si>
    <t>6,858,000</t>
  </si>
  <si>
    <t>8,696,000</t>
  </si>
  <si>
    <t>6,011,000</t>
  </si>
  <si>
    <t>107,645,000</t>
  </si>
  <si>
    <t>ประเทศเพื่อนบ้าน</t>
  </si>
  <si>
    <t>เปลี่ยนแปลง  สามารถดำรงชีพได้อย่างมีคุณภาพ</t>
  </si>
  <si>
    <t>ยากจน หนี้สิน และการออมของครัวเรือน มีสัมมาอาชีพที่มั่นคง สามารถพึ่งพาตนเองและดูแลครอบครัว  ได้อย่างอบอุ่น</t>
  </si>
  <si>
    <t xml:space="preserve">ล้านไร่ หรือร้อยละ ๒๕ ของพื้นที่ภาค  ป้องกันการรุกพื้นที่ชุ่มน้ำ พัฒนาแหล่งน้ำและระบบชลประทาน ฟื้นฟูดิน </t>
  </si>
  <si>
    <t>ยับยั้งการแพร่กระจายดินเค็ม และเพิ่มประสิทธิภาพการจัดการโดยส่งเสริมทำเกษตรอินทรีย์</t>
  </si>
  <si>
    <t>3.1.4 แผนพัฒนาภาคตะวันออกเฉียงเหนือ/แผนพัฒนากลุ่มจังหวัด/แผนพัฒนาจังหวัด</t>
  </si>
  <si>
    <t xml:space="preserve">   "เป็นศูนย์กลางการพัฒนาเศรษฐกิจของอนุภูมิภาคลุ่มน้ำโขงและประชาคมอาเซียน"</t>
  </si>
  <si>
    <t xml:space="preserve">   1. พัฒนาโครงสร้างพื้นฐานเพื่อรอรับการคมนาคมที่มีเทคโนโลยีและเพิ่มสิ่งอำนวยความ</t>
  </si>
  <si>
    <t>สะดวกในการลงทุนด้านการค้า เกษตรกรรม อุตสาหกรรม  บริการ และการท่องเที่ยวเพื่อกระจายประโยชน์สู่</t>
  </si>
  <si>
    <t>ประชาชนทุกอาชีพของกลุ่มจังหวัดอย่างทั่วถึง</t>
  </si>
  <si>
    <t xml:space="preserve">   2. ส่งเสริมความร่วมมือทางการค้าการเกษตร บริการและการท่องเที่ยวในประชาคมอาเซียน</t>
  </si>
  <si>
    <t xml:space="preserve">   3. พัฒนาขีดความสามารถในการแข่งขันของระบบการผลิต  และระบบการตลาดในด้าน</t>
  </si>
  <si>
    <t>เกษตรกรรม อุตสาหกรรม  การผลิต  การบริการ  และแรงงานให้มีมาตรฐานตามความต้องการของตลาด</t>
  </si>
  <si>
    <t xml:space="preserve">   4. พัฒนาทรัพยากรมนุษย์ทุกภาคส่วนให้สามารถรองรับการเปลี่ยนแปลงในอนาคต</t>
  </si>
  <si>
    <t xml:space="preserve">   1. สร้างรายได้จากการลงทุนให้มากขึ้น  ทั้งด้านการค้า  การเกษตร อุตสาหกรรม </t>
  </si>
  <si>
    <t>การท่องเที่ยว  และการบริการ</t>
  </si>
  <si>
    <t xml:space="preserve">   2. เพื่อให้บุคลากรมีขีดความสามารถสูง ในการรองรับการเปลี่ยนแปลงในอนาคต</t>
  </si>
  <si>
    <t xml:space="preserve"> </t>
  </si>
  <si>
    <t>3.2 ยุทธศาสตร์ขององค์กรปกครองส่วนท้องถิ่น</t>
  </si>
  <si>
    <t>3.2.1 วิสัยทัศน์</t>
  </si>
  <si>
    <t>3.2.2 ยุทธศาสตร์</t>
  </si>
  <si>
    <t>ด้านโครสร้างพื้นฐาน</t>
  </si>
  <si>
    <t>ด้านการศึกษา กีฬา อนุรักษ์ศาสนา  ศิลปวัฒนธรรม ประเพณีภูมิปัญญาท้องถิ่น</t>
  </si>
  <si>
    <t>ด้านการสร้างความเข้มแข็ง ให้ชุมชน  สาธารณสุขและสิ่งแวดล้อม</t>
  </si>
  <si>
    <t>3.2.3 เป้าประสงค์</t>
  </si>
  <si>
    <t>3.3 การวิเคราะห์เพื่อพัฒนาท้องถิ่น</t>
  </si>
  <si>
    <t>จุดแข็ง (Strength)</t>
  </si>
  <si>
    <t>จุดอ่อน (Weakness)</t>
  </si>
  <si>
    <t>1.มีการจัดโครงสร้างภายในที่เหมาะสมสอดคล้องกับภารกิจ</t>
  </si>
  <si>
    <t>2.การมีส่วนร่วมของประชาชนในการดำเนินงาน</t>
  </si>
  <si>
    <t>3.การบริหารจัดการยึดหลักธรรมาภิบาล</t>
  </si>
  <si>
    <t>4. มีการจัดแบ่งพื้นที่/มอบหมายหน้าที่รับผิดชอบชัดเจน</t>
  </si>
  <si>
    <t>1.ปฏิบัติงานที่ได้รับมอบหมายล่าช้า</t>
  </si>
  <si>
    <t>2. บุคลากรบางส่วนไม่มีความรู้ตรงกับงานและขาดความแม่นยำ</t>
  </si>
  <si>
    <t>3.บุคลากรไม่ได้รับฝึกอบรม</t>
  </si>
  <si>
    <t>4.การใช้เครื่องมือไม่ถูกต้อง</t>
  </si>
  <si>
    <t>โอกาส  (Opportunity)</t>
  </si>
  <si>
    <t>อุปสรรค (Threat)</t>
  </si>
  <si>
    <t>1.ประชาชนได้รับบริการจากอบต.อย่างรวดเร็วและเต็มที่</t>
  </si>
  <si>
    <t>2.หน่วยงานอื่นให้ความร่วมมือในการดำเนินการ</t>
  </si>
  <si>
    <t>1.ระเบียบข้อบังคับไม่ชัดเจน และไม่มีแนวทางปฏิบัติที่ชัดเจน</t>
  </si>
  <si>
    <t>2.ระเบียบบางข้อ ไม่เอื้อกับการบริหารงาน</t>
  </si>
  <si>
    <t>1.มีถนนในการคมนาคม การสัญจร ครอบคลุมทุกหมู่บ้าน</t>
  </si>
  <si>
    <t>2.มีไฟฟ้าใช้ทุกครัวเรือน</t>
  </si>
  <si>
    <t>3.มีทรัพยากรธรรมชาติที่สมบูรณ์</t>
  </si>
  <si>
    <t>4. มีน้ำเพื่อการอุปโภค-บริโภค</t>
  </si>
  <si>
    <t>1.ถนนที่ใช้ในการสัญจร ส่วนมากเป็นถนนลูกรัง</t>
  </si>
  <si>
    <t>2.ถนนที่ใช้ในการสัญจรมีหลุมและฝุ่นละออง</t>
  </si>
  <si>
    <t>1.งบประมาณในงานซ่อมบำรุงมีไม่เพียงพอ</t>
  </si>
  <si>
    <t>1.ส่งเสริมด้านการประกอบอาชีพของประชาชนในพื้นที่</t>
  </si>
  <si>
    <t>2.ส่งเสริมการตั้งกลุ่มอาชีพ</t>
  </si>
  <si>
    <t>1.กลุ่มอาชีพไม่ดำเนินงานตามวัตถุประสงค์</t>
  </si>
  <si>
    <t>2.กลุ่มอาชีพไม่เข้มแข็ง</t>
  </si>
  <si>
    <t>1.ประสานหน่วยงานให้ช่วยกระจายสินค้า</t>
  </si>
  <si>
    <t>5.มีเจ้าหน้าที่รับผิดชอบภารกิจโดยตรง</t>
  </si>
  <si>
    <t>3.ไม่มีการรวบรวมข้อมูลภูมิปัญญาท้องถิ่น</t>
  </si>
  <si>
    <t>2.รวมสืบสานประเพณีสำคัญของท้องถิ่น</t>
  </si>
  <si>
    <t>3.ส่งเสริมปราชญ์ชาวบ้าน</t>
  </si>
  <si>
    <t>3.มีข้อจำกัดคุณสมบัติของผู้สืบทอด</t>
  </si>
  <si>
    <t>1.มีการส่งเสริมด้านความเข้มแข็งของชุมชน</t>
  </si>
  <si>
    <t>2.มียานพาหนะในการปฏิบัติงาน</t>
  </si>
  <si>
    <t>3.มีเจ้าหน้าที่ในการประสานงานกับภาคส่วนอื่น</t>
  </si>
  <si>
    <t>4.มีบริการจัดเก็บขยะ</t>
  </si>
  <si>
    <t>5.มีการออกข้อบัญญัติงบประมาณ</t>
  </si>
  <si>
    <t>2.ประชาชนบางส่วนไม่เข้าใจบทบาทของอบต.</t>
  </si>
  <si>
    <t>1.ประชาชนในหน้าที่มีสถานที่ออกกำลังกาย</t>
  </si>
  <si>
    <t>2.ประชาชนไม่สนใจออกกำลังกายและการไม่ดูแลสุขภาพ</t>
  </si>
  <si>
    <t>1.ประชาชนได้รับความสะดวก ในการสัญจรและการถ่ายเท</t>
  </si>
  <si>
    <t>สินค้า</t>
  </si>
  <si>
    <t>3.ระเบียบข้อบังคับ อำนาจหน้าที่ส่งเสริมการดำเนิน</t>
  </si>
  <si>
    <t>กิจกรรม ทางด้านการประกอบอาชีพ</t>
  </si>
  <si>
    <t>1.ภาระหน้าที่ การดิ้นรน ทำให้การทำงานที่ทำ</t>
  </si>
  <si>
    <t xml:space="preserve">ร่วมกับคนอื่นเกิดปัญหาและอุปสรรค </t>
  </si>
  <si>
    <t xml:space="preserve">1.บุคลากรมีความรู้ ทักษะ เฉพาะด้าน
</t>
  </si>
  <si>
    <t xml:space="preserve">2.เด็กนักเรียนได้รับการพัฒนาทักษะเหมาะสมทุกด้าน
</t>
  </si>
  <si>
    <t xml:space="preserve">3.พื้นที่มีสถานที่ยึดเหนี่ยวจิตใจ
</t>
  </si>
  <si>
    <t xml:space="preserve">4.มีการส่งเสริมภูมิปัญญาท้องถิ่น
</t>
  </si>
  <si>
    <t xml:space="preserve">1.นักเรียนมีจำนวนน้อยกว่าอัตราการดูแลของครู
</t>
  </si>
  <si>
    <t xml:space="preserve">2.ภารกิจที่รับผิดชอบทำให้ไม่สามารถร่วมกิจกรรมได้
</t>
  </si>
  <si>
    <t xml:space="preserve">1.ประชาชนได้เข้าร่วมประเพณีสำคัญๆของท้องถิ่น
</t>
  </si>
  <si>
    <t xml:space="preserve">1.การเข้าร่วมกิจกรรมต้องมีของตอบแทน
</t>
  </si>
  <si>
    <t>- ยุทธศาสตร์ที่ 4   ด้านการศึกษา อนุรักษ์ศาสนา กีฬา ศิลปวัฒนธรรม ประเพณีภูมิปัญญาท้องถิ่น</t>
  </si>
  <si>
    <t>- ยุทธศาสตร์ที่ 5  ด้านการสร้างความเข้มแข็งให้ชุมชน สาธารณสุขและสิ่งแวดล้อม</t>
  </si>
  <si>
    <t>2.คนรุ่นหลังไม่ให้ความสำคัญกับกิจกรรม</t>
  </si>
  <si>
    <t>1.วัสดุอุปกรณืไม่ครบมีอุปสรรคในการทำงาน</t>
  </si>
  <si>
    <t>2.มีหน่วยงานต่างๆให้ความรู้ด้านสุขภาพและการรักษา</t>
  </si>
  <si>
    <t>1.ประชาชนขาดจิตสำนึกที่จะอนุรักษ์ธรรมชาติและสิ่ง</t>
  </si>
  <si>
    <t xml:space="preserve">   แนวทางการพัฒนา</t>
  </si>
  <si>
    <t>(1) พัฒนาศักยภาพผู้ปฏิบัติงาน</t>
  </si>
  <si>
    <t>(2) พัฒนาและปรับปรุงอำนวยความสะดวกและให้บริการประชาชน</t>
  </si>
  <si>
    <t>(3) การพัฒนาปรับปรุงสิทธิภาพอุปกรณ์เครื่องมือ เครื่องใช้</t>
  </si>
  <si>
    <t>(4) ประชาสัมพันธ์หน่วยงาน</t>
  </si>
  <si>
    <t xml:space="preserve">(1) ก่อสร้าง   ปรับปรุง  บำรุงรักษา  ถนน  สะพาน ทางเท้า  ท่อระบายน้ำ  รางระบายน้ำ  
</t>
  </si>
  <si>
    <t>(3) ก่อสร้าง  ปรับปรุง  บำรุงรักษา   ระบบประปา</t>
  </si>
  <si>
    <t xml:space="preserve">(2) พัฒนาด้านส่งเสริมอาชีพ การฝึกอบรมกลุ่มอาชีพ  เพิ่มพูนความรู้ให้เกษตรกรให้มีความรู้ความชำนาญ  </t>
  </si>
  <si>
    <t xml:space="preserve">    การส่งเสริมการลงทุนและพาณิชยกรรม</t>
  </si>
  <si>
    <t>(1) ส่งเสริมประชาธิปไตย ความเสมอภาค สิทธิเสรีภาพและส่งเสริมชุมชนให้เข้มแข็ง</t>
  </si>
  <si>
    <t>(2) ส่งเสริมงานป้องกันและบรรเทาสาธารณภัย</t>
  </si>
  <si>
    <t>1) แผนพัฒนาภาคตะวันออกเฉียงเหนือ</t>
  </si>
  <si>
    <t xml:space="preserve">2) แผนพัฒนากลุ่มจังหวัดภาคตะวันออกเฉียงเหนือตอนบน 1 </t>
  </si>
  <si>
    <t>3) แผนพัฒนาจังหวัดอุดรธานี</t>
  </si>
  <si>
    <t>1. พัฒนาและส่งเสริมการใช้เทคโนโลยีที่ทันสมัย</t>
  </si>
  <si>
    <t>2. ปรับปรุงสภาวะแวดล้อมสู่เมืองแห่งความสะอาด</t>
  </si>
  <si>
    <t>3. พัฒนาองค์ความรู้ให้ทันต่อการเปลี่ยนแปลง</t>
  </si>
  <si>
    <t>U : Unity : มีเอกภาพ</t>
  </si>
  <si>
    <t>O : Open mind : เปิดใจให้บริการ</t>
  </si>
  <si>
    <t>D : Development : พัฒนาอย่างต่อเนื่อง</t>
  </si>
  <si>
    <t>N : Network : สานเครือข่ายการมีส่วนร่วมของประชาชน</t>
  </si>
  <si>
    <t>T : Transparency : มีความโปร่งใส</t>
  </si>
  <si>
    <t>E : Excellence : เน้นผลสัมฤทธิ์ของงาน</t>
  </si>
  <si>
    <t>A : Accountability :  มีความรับผิดชอบ</t>
  </si>
  <si>
    <t>M : Morality : มีศิลธรรม</t>
  </si>
  <si>
    <t>เพื่อสร้างการเติบโตทางด้านเศรษฐกิจและเป็นมิตรกับสิ่งแวดล้อม</t>
  </si>
  <si>
    <t>ร้อยละที่เพิ่มขึ้นของ GPP เทียบกับปีที่ผ่านมา</t>
  </si>
  <si>
    <t>ร้อยละ 5</t>
  </si>
  <si>
    <t xml:space="preserve">    1. เพิ่มศักยภาพการแข่งขันด้านเศรษฐกิจ โดยการยกมาตรฐานและประสิทธิภาพการผลิตการเกษตร</t>
  </si>
  <si>
    <t xml:space="preserve">    2. สร้างคนให้มีคุณภาพ เพื่อพัฒนาคนให้มีสุขภาวะทั้งร่างกาย จิตใจและสติปัญญา รอบรู้  เท่าทันการ</t>
  </si>
  <si>
    <t xml:space="preserve">    3. สร้างสังคมและเศรษฐกิจฐานรากให้เข้มแข็ง เพื่อสร้างความมั่นคงด้านอาหาร แก้ไขปัญหาความ</t>
  </si>
  <si>
    <t xml:space="preserve">    4. ฟื้นฟูทรัพยากรธรรมชาติและสิ่งแวดล้อมให้สมบูรณ์ โดยเร่งอนุรักษ์และฟื้นฟูพื้นที่ป่าไม้ให้ได้ ๑๕.๙ </t>
  </si>
  <si>
    <t>-วิสัยทัศน์กลุ่มจังหวัด (Vision)</t>
  </si>
  <si>
    <t>-พันธกิจ (Mission)</t>
  </si>
  <si>
    <t>-เป้าประสงค์รวมตัวชี้วัดและค่าเป้าหมายรวม</t>
  </si>
  <si>
    <t>-พันธกิจ</t>
  </si>
  <si>
    <t xml:space="preserve">-ค่านิยม </t>
  </si>
  <si>
    <t>-เป้าประสงค์รวม</t>
  </si>
  <si>
    <t>-ตัวชี้วัด</t>
  </si>
  <si>
    <t>-ค่าเป้าหมาย</t>
  </si>
  <si>
    <t>3.1.5 ยุทธศาสตร์การพัฒนาขององค์กรปกครองส่วนท้องถิ่นในเขตจังหวัด</t>
  </si>
  <si>
    <t>๑)   ด้านการสร้างความเข้มแข็งในสังคม เพื่อรองรับการเปลี่ยนแปลงทางวัฒนธรรมและเทคโนโลยี</t>
  </si>
  <si>
    <t>แนวทางการพัฒนา</t>
  </si>
  <si>
    <t>-  การสร้างเสริมสังคมที่เข้มแข็ง</t>
  </si>
  <si>
    <t>-  การส่งเสริมสังคมแห่งการเรียนรู้</t>
  </si>
  <si>
    <t>๒)   ด้านการพัฒนาผลผลิตทางการเกษตรให้ได้มาตรฐานในรูปแบบเกษตรปลอดภัย</t>
  </si>
  <si>
    <t>-  พัฒนาทักษะ ความรู้ ด้านการเกษตร</t>
  </si>
  <si>
    <t>-  เพิ่มประสิทธิภาพการผลิตทางการเกษตร</t>
  </si>
  <si>
    <t>-  พัฒนาประสิทธิภาพ เพื่อเพิ่มมูลค่าสินค้าด้านการเกษตร</t>
  </si>
  <si>
    <t>-  ส่งเสริม และพัฒนากลุ่ม องค์กร สถาบันเกษตรกร ให้มีการรวมกลุ่มการผลิต การตลาด</t>
  </si>
  <si>
    <t>-  สร้างเครือข่าย การบริหารจัดการเกษตรแบบครบวงจร และพัฒนาช่องทางการตลาด</t>
  </si>
  <si>
    <t>๓)   ด้านการพัฒนาศักยภาพการค้า การลงทุน เพื่อเพิ่มขีดความสามารถในการแข่งขัน</t>
  </si>
  <si>
    <t>-  พัฒนาโครงสร้างพื้นฐาน</t>
  </si>
  <si>
    <t xml:space="preserve">-  พัฒนาศักยภาพ ผู้ประกอบการ </t>
  </si>
  <si>
    <t>-  พัฒนาคุณภาพสินค้าให้ได้มาตรฐานความต้องการของตลาด</t>
  </si>
  <si>
    <t>-  พัฒนาทักษะ ฝีมือแรงงาน เพื่อเพิ่มผลิตภาพแรงงานทั้งในระบบ และนอกระบบ</t>
  </si>
  <si>
    <t>-  พัฒนา ส่งเสริมการตลาดทั้งในประเทศและต่างประเทศ</t>
  </si>
  <si>
    <t>๔)   ด้านการพัฒนาการท่องเที่ยว การบริการ และการส่งเสริมศิลปวัฒนธรรม ประเพณีท้องถิ่น</t>
  </si>
  <si>
    <t>-  การพัฒนาแหล่งท่องเที่ยวให้ได้มาตรฐาน</t>
  </si>
  <si>
    <t>-  การพัฒนาบุคลากร ด้านการท่องเที่ยวสู่ประชาคมเศรษฐกิจอาเซียน</t>
  </si>
  <si>
    <t>-  การส่งเสริมการตลาด การท่องเที่ยวทั้งในประเทศและต่างประเทศ</t>
  </si>
  <si>
    <t>๕)   ด้านการพัฒนาการจัดการทรัพยากรธรรมชาติและสิ่งแวดล้อม เพื่อใช้ประโยชน์อย่างยั่งยืน</t>
  </si>
  <si>
    <t>-  การอนุรักษ์และฟื้นฟูทรัพยากรป่าไม้แบบบูรณาการและการมีส่วนร่วม</t>
  </si>
  <si>
    <t xml:space="preserve">๖)  ด้านการพัฒนาการประยุกต์ใช้เทคโนโลยี ในการบริหารจัดการภาครัฐ  </t>
  </si>
  <si>
    <t>-  มีองค์ความรู้ และรูปแบบการประยุกต์ใช้ระบบเทคโนโลยี เพื่อเพิ่มการบริหารจัดการเชิงพื้นที่ (อำเภอ ตำบล หมู่บ้าน)</t>
  </si>
  <si>
    <t>-  มีระบบเทคโนโลยีการบริหารจัดการภาครัฐเชิงพื้นที่ ภาครัฐ และประชาชนได้ประโยชน์</t>
  </si>
  <si>
    <t>-  มีระบบ Warning System และ Single Command</t>
  </si>
  <si>
    <t>2) มีระบบโครงสร้างพื้นฐานที่สะดวกครบถ้วน</t>
  </si>
  <si>
    <t>3) ส่งเสริมการพัฒนาด้านเศรษฐกิจการมีรายได้ มีงานทำและสวัสดิการที่ดีขึ้น</t>
  </si>
  <si>
    <t>4) ส่งเสริมการศึกษา กีฬา อนุรักษ์ศาสนา ศิลปวัฒนธรรม ประเพณีภูมิปัญญาชาวบ้าน</t>
  </si>
  <si>
    <t>3.2.4 ตัวชี้วัด</t>
  </si>
  <si>
    <t>3.2.5 ค่าเป้าหมาย</t>
  </si>
  <si>
    <t>3.2.6 กลยุทธ์</t>
  </si>
  <si>
    <t>3.2.7 จุดยืนทางยุทธศาสตร์</t>
  </si>
  <si>
    <t xml:space="preserve">ทิศเหนือ                </t>
  </si>
  <si>
    <t xml:space="preserve">ติดต่อ             อบต.สุมเส้า        </t>
  </si>
  <si>
    <t>อ.เพ็ญ</t>
  </si>
  <si>
    <t xml:space="preserve">ทิศตะวันออก           </t>
  </si>
  <si>
    <t xml:space="preserve">ติดต่อ             อบต.นาทราย      </t>
  </si>
  <si>
    <t>อ.พิบูลย์รักษ์</t>
  </si>
  <si>
    <t xml:space="preserve">ทิศตะวันตก             </t>
  </si>
  <si>
    <t xml:space="preserve">ติดต่อ             อบต. นาบัว       </t>
  </si>
  <si>
    <t xml:space="preserve">ทิศใต้                    </t>
  </si>
  <si>
    <t xml:space="preserve">ติดต่อ             อบต.ดอนกลอย   </t>
  </si>
  <si>
    <t>ประชาชนในเขตตำบลบ้านแดงส่วนใหญ่นับถือศาสนาพุทธ  มีวัด  จำนวน  11 แห่ง</t>
  </si>
  <si>
    <t xml:space="preserve">หมู่บ้านงานบุญเดือน6  (บุญบั้งไฟ)  งานลอยกระทงและอีกงานประเพณีหลักอีกงานหนึ่งคืองานประเพณีโคมลมลอยฟ้า </t>
  </si>
  <si>
    <t xml:space="preserve">ผ้ามัดหมี่ย้อมคราม นมัสการหลวงปู่พิบูลย์ ซึ่งเป็นงานประเพณีที่มีชื่อระดับจังหวัด   โดย  ตำบลบ้านแดงได้จัดร่วมกัน </t>
  </si>
  <si>
    <t>กับอีก   2   ตำบล โดยจัดขึ้นในห้วงเวลา  เดือน  พฤศจิกายน -  ธันวาคม  ของทุกปี</t>
  </si>
  <si>
    <t>งานประเพณีของตำบลบ้านแดง จะมีงานประจำปี บุญเดือน 4  ที่ถือว่าเป็นงานบุญสำคัญของแต่ละ</t>
  </si>
  <si>
    <t>1. ผ้ามัดหมี่ย้อมคราม</t>
  </si>
  <si>
    <t>2. สินค้าแปรรูปด้วยผ้ามัดหมี่ย้อมคราม เช่น กล่องกระดาษทิชชู  ผ้าพันคอ เสื้อผ้า</t>
  </si>
  <si>
    <t>3. ปลาแห้ง</t>
  </si>
  <si>
    <t>4. กระติบข้าว</t>
  </si>
  <si>
    <t>- ฝาย</t>
  </si>
  <si>
    <t>- บ้อน้ำตื้น</t>
  </si>
  <si>
    <t>แห่ง</t>
  </si>
  <si>
    <t>- ลำห้วย</t>
  </si>
  <si>
    <t>2</t>
  </si>
  <si>
    <t xml:space="preserve">ส่วนที่ 4   </t>
  </si>
  <si>
    <t>การนำแผนพัฒนาท้องถิ่นสี่ปีไปสู่การปฏิบัติ</t>
  </si>
  <si>
    <t>1. แนวทางการพัฒนาและยุทธศาสตร์การพัฒนา</t>
  </si>
  <si>
    <t>รายละเอียดโครงการพัฒนา</t>
  </si>
  <si>
    <t>แผนพัฒนาท้องถิ่นสี่ปี (พ.ศ.2561-2564)</t>
  </si>
  <si>
    <t>องค์การบริหารส่วนตำบลบ้านแดง</t>
  </si>
  <si>
    <t xml:space="preserve">    </t>
  </si>
  <si>
    <t>1.1 แผนงาน บริหารงานทั่วไป</t>
  </si>
  <si>
    <t>ที่</t>
  </si>
  <si>
    <t>วัตถุประสงค์</t>
  </si>
  <si>
    <t>เป้าหมาย</t>
  </si>
  <si>
    <t>งบประมาณและที่ผ่านมา</t>
  </si>
  <si>
    <t>(บาท)</t>
  </si>
  <si>
    <t>ตัวชี้วัด</t>
  </si>
  <si>
    <t>(KPI)</t>
  </si>
  <si>
    <t>ผลที่คาดว่า</t>
  </si>
  <si>
    <t>จะได้รับ</t>
  </si>
  <si>
    <t>หน่วยงาน</t>
  </si>
  <si>
    <t>(ผลผลิต</t>
  </si>
  <si>
    <t>ของโครงการ)</t>
  </si>
  <si>
    <t>อบรมกฎหมายระเบียบ วินัย การปฏิบัติ</t>
  </si>
  <si>
    <t>จำนวน 3 กิจกรรม</t>
  </si>
  <si>
    <t>หน้าที่ของบุคลากรในหน่วยงาน</t>
  </si>
  <si>
    <t>เพื่อให้บุคลากรมีความเข้าใจ</t>
  </si>
  <si>
    <t>ระเบียบกฎหมายในการปฏิบัติ</t>
  </si>
  <si>
    <t>งานเพิ่มขึ้น</t>
  </si>
  <si>
    <t>ยุทธศาสตร์ที่ 1 ยุทธศาสตร์ด้านการพัฒนาด้านการบริหารจัดการ</t>
  </si>
  <si>
    <t>ยุทธศาสตร์ที่ 2 ยุทธศาสตร์ด้านการพัฒนาด้านโครงสร้างพื้นฐาน</t>
  </si>
  <si>
    <t>ยุทธศาสตร์ที่ 5 ยุทธศาสตร์ด้านการสร้างความเข้มแข็งให้ชุมชน  สาธารณสุขและสิ่งแวดล้อม</t>
  </si>
  <si>
    <t xml:space="preserve">โครงการฝึกอบรมสัมมนาผู้บริหาร </t>
  </si>
  <si>
    <t>พนักงาน ลูกจ้าง สมาชิก อบต. และ</t>
  </si>
  <si>
    <t>ผู้เกี่ยวข้องในการพัฒนาตำบล</t>
  </si>
  <si>
    <t>โครงการอบรมและพัฒนาศูนย์พัฒนา</t>
  </si>
  <si>
    <t>เพื่อให้ศูนย์พัฒนาเด็กเล็กผ่าน</t>
  </si>
  <si>
    <t>เด็กเล็กให้น่าอยู่</t>
  </si>
  <si>
    <t>มาตรฐานรับรองและน่าอยู่</t>
  </si>
  <si>
    <t>โครงการอบรมให้ความรู้เกี่ยวกับการเข้าสู่</t>
  </si>
  <si>
    <t>เพื่อพัฒนาความรู้เฉพาะด้านให้</t>
  </si>
  <si>
    <t>ประชาคมอาเซียน</t>
  </si>
  <si>
    <t>กับบุคลากร</t>
  </si>
  <si>
    <t>โครงการอบรมให้ความรู้เรื่องสมุนไพร</t>
  </si>
  <si>
    <t>โครงการส่งเสริมเพิ่มประสิทธิภาพการ</t>
  </si>
  <si>
    <t>เพื่อให้เกิดประสิทธิภาพในการ</t>
  </si>
  <si>
    <t>ทำงาน อสม.</t>
  </si>
  <si>
    <t>ปฏิบัติของ อสม.</t>
  </si>
  <si>
    <t>เพื่อส่งเสริมการสร้างคุณธรรม</t>
  </si>
  <si>
    <t>ในองค์กรของอบต.บ้านแดง</t>
  </si>
  <si>
    <t>จริยธรรมให้กับบุคลากรในองค์กร</t>
  </si>
  <si>
    <t>โครงการอบรมและการเรียนรู้หลักการใช้</t>
  </si>
  <si>
    <t>โครงการฝึกอบรมสร้างความรู้ด้าน</t>
  </si>
  <si>
    <t>เพื่อพัฒนาบุคลากรชุมชนให้มี</t>
  </si>
  <si>
    <t>โครงการถ่ายทอดเทคโนโลยีพลังงาน</t>
  </si>
  <si>
    <t>ทดแทนที่เหมาะสมสำหรับครัวเรือน</t>
  </si>
  <si>
    <t>ทดแทนตามแนวทางเศรษฐกิจพอเพียง</t>
  </si>
  <si>
    <t>ด้านพลังงานให้เป็นศูนย์กลาง</t>
  </si>
  <si>
    <t>โครงการต้นกล้าพลังงาน</t>
  </si>
  <si>
    <t>เพื่อเป็นการบูรณาการแผนงาน</t>
  </si>
  <si>
    <t>และการอนุรักษ์พลังงาน</t>
  </si>
  <si>
    <t>เยาวชนในสถานศึกษาได้เรียนรู้</t>
  </si>
  <si>
    <t xml:space="preserve">และจิตบริการที่ดีต่อประชาชน </t>
  </si>
  <si>
    <t>ก่อสร้างศาลาพักคอยผู้มาติดต่องาน</t>
  </si>
  <si>
    <t>โครงการจัดทำป้ายบอกระยะทาง</t>
  </si>
  <si>
    <t>เพื่อจัดทำป้ายบอกระยะทางดังนี้</t>
  </si>
  <si>
    <t>ภายในตำบลบ้านแดงและป้าย</t>
  </si>
  <si>
    <t>-ป้ายบอกระยะทางระหว่างหมู่บ้าน</t>
  </si>
  <si>
    <t>ประชาสัมพันธ์กิจกรรมต่างๆ</t>
  </si>
  <si>
    <t>- ป้ายบอกทางแยกปากทางอำเภอฯ</t>
  </si>
  <si>
    <t>- ป้ายบอกเส้นทางม.2 ไปอ.เพ็ญ</t>
  </si>
  <si>
    <t>-ป้ายบอกเส้นทางระหว่างตำบล</t>
  </si>
  <si>
    <t>-ป้ายประชาสัมพันธ์กิจกรรมต่างๆ</t>
  </si>
  <si>
    <t>หน้าที่</t>
  </si>
  <si>
    <t xml:space="preserve"> โครงการให้ความรู้ด้านบทบาทหน้าที่</t>
  </si>
  <si>
    <t>จัดหาอุปกรณ์เครื่องอำนวยความสะดวก</t>
  </si>
  <si>
    <t>เพื่ออำนวยความสะดวกแก่</t>
  </si>
  <si>
    <t xml:space="preserve">สำหรับการบริการผู้มาติดต่อราชการ    </t>
  </si>
  <si>
    <t>ประชาชนผู้มาติดต่อราชการ</t>
  </si>
  <si>
    <t>เพื่อให้มีเครื่องมือในการปฏิบัติ</t>
  </si>
  <si>
    <t>การปรับปรุงซ่อมแซมวัสดุครุภัณฑ์</t>
  </si>
  <si>
    <t>สำนักงานของ  อบต.บ้านแดง</t>
  </si>
  <si>
    <t>สนับสนุนน้ำมันเชื้อเพลิงตามโครงการ</t>
  </si>
  <si>
    <t>ซ่อมแซมถนนพื้นที่ตำบลบ้านแดง</t>
  </si>
  <si>
    <t>ตำบลบ้านแดง</t>
  </si>
  <si>
    <t>ปรับปรุงหอกระจายข่าวที่ชำรุดทุก</t>
  </si>
  <si>
    <t>เพื่อเผยแพร่ข้อมูลข่าวสารให้</t>
  </si>
  <si>
    <t>หมู่บ้าน</t>
  </si>
  <si>
    <t>ประชาชนได้ทราบทั่วถึง</t>
  </si>
  <si>
    <t xml:space="preserve">จัดซื้อรถเก็บขยะ </t>
  </si>
  <si>
    <t>เพื่อสนับสนุนการปฏิบัติงานของ</t>
  </si>
  <si>
    <t>เจ้าหน้าที่ในการรักษาความสะอาด</t>
  </si>
  <si>
    <t>เพื่อสนับสนุนการปฏิบัติงาน</t>
  </si>
  <si>
    <t>ต่อเติมอาคารโรงรถและเก็บพัสดุ</t>
  </si>
  <si>
    <t>เพื่อให้มีสถานที่ในการจัดเก็บ</t>
  </si>
  <si>
    <t>เครื่องมือช่าง</t>
  </si>
  <si>
    <t>เครื่องมือช่างอย่างเป็นระบียบ</t>
  </si>
  <si>
    <t>การเช่าพื้นที่ข้อมูลและการพัฒนา</t>
  </si>
  <si>
    <t>เพื่อให้ข้อมูลข่าวสารเผยแพร่</t>
  </si>
  <si>
    <t>ปรับปรุงเว็บไซต์ของหน่วยงาน</t>
  </si>
  <si>
    <t>อย่างเป็นปัจจุบันและกว้างขวาง</t>
  </si>
  <si>
    <t>ค่าใช้จ่ายในการบอกรับวารสาร</t>
  </si>
  <si>
    <t>เพื่อให้วัสดุ ครุภัณฑ์ของ</t>
  </si>
  <si>
    <t>หน่วยงานใช้งานได้ปกติ</t>
  </si>
  <si>
    <t>รับผิดชอบ</t>
  </si>
  <si>
    <t>หลัก</t>
  </si>
  <si>
    <t>เพื่อทราบถึงความพึงพอใจใน</t>
  </si>
  <si>
    <t>การปฏิบัติงานของหน่วยงาน</t>
  </si>
  <si>
    <t xml:space="preserve">   (2) ปฏิรูปกลไกการบริหารประเทศและพัฒนาความมั่นคงทางการเมือง ขจัดคอร์รัปชั่น สร้างความเชื่อมั่นใน</t>
  </si>
  <si>
    <t>กระบวนการยุติธรรม</t>
  </si>
  <si>
    <t xml:space="preserve">   (1)  เสริมสร้างความมั่นคงของสถาบันหลักและการปกครองระบอบประชาธิปไตยอันมีพระมหากษัตริย์ทรงเป็น</t>
  </si>
  <si>
    <t>ประมุข</t>
  </si>
  <si>
    <t xml:space="preserve">   (3) การรักษาความมั่นคงภายในและความสงบเรียบร้อยภายใน ตลอดจนการบริหารจัดการความมั่นคงชายแดน</t>
  </si>
  <si>
    <t>และชายฝั่งทะเล</t>
  </si>
  <si>
    <t xml:space="preserve">   (5) การพัฒนาเสริมสร้างศักยภาพการผนึกกำลังป้องกันประเทศ  การรักษาความสงบเรียบร้อยภายในประเทศ </t>
  </si>
  <si>
    <t>สร้างความร่วมมือกับประเทศเพื่อนบ้านและมิตรประเทศ</t>
  </si>
  <si>
    <t xml:space="preserve">   (7) การปรับกระบวนการการทำงานของกลไกที่เกี่ยวข้องจากแนวดิ่งสู่แนวระนาบมากขึ้น</t>
  </si>
  <si>
    <t xml:space="preserve">   (1) การพัฒนาสมรรถนะทางเศรษฐกิจ  ส่งเสริมการค้าการลงทุน พัฒนาสู่ชาติการค้า</t>
  </si>
  <si>
    <t xml:space="preserve">   (3) การพัฒนา</t>
  </si>
  <si>
    <t>(4)</t>
  </si>
  <si>
    <t>การพัฒนาผู้ประกอบการและเศรษฐกิจชุมชน พัฒนาทักษะ ผู้ประกอบการ ยกระดับผลิตภาพแรงงานและ</t>
  </si>
  <si>
    <t>พัฒนา SMEs สู่สากล</t>
  </si>
  <si>
    <t>(5)</t>
  </si>
  <si>
    <t>(6)</t>
  </si>
  <si>
    <t>(7)</t>
  </si>
  <si>
    <t>(1)</t>
  </si>
  <si>
    <t xml:space="preserve">พัฒนาศักยภาพคนตลอดช่วงชีวิต </t>
  </si>
  <si>
    <t xml:space="preserve">การยกระดับการศึกษาและการเรียนรู้ให้มีคุณภาพเท่าเทียมและทั่วถึง </t>
  </si>
  <si>
    <t xml:space="preserve">ปลูกฝังระเบียบวินัย คุณธรรม จริยธรรม ค่านิยมที่พึงประสงค์ </t>
  </si>
  <si>
    <t xml:space="preserve">การสร้างเสริมให้คนมีสุขภาวะที่ดี </t>
  </si>
  <si>
    <t>การสร้างความอยู่ดีมีสุขของครอบครัวไทย</t>
  </si>
  <si>
    <t>(2)</t>
  </si>
  <si>
    <t>(3)</t>
  </si>
  <si>
    <t xml:space="preserve">สร้างความมั่นคงและการลดความเหลื่อมล้ำทางเศรษฐกิจและสังคม </t>
  </si>
  <si>
    <t xml:space="preserve">พัฒนาระบบบริการและระบบบริหารจัดการสุขภาพ </t>
  </si>
  <si>
    <t xml:space="preserve">มีสภาพแวดล้อมและนวัตกรรมที่เอื้อต่อการดำรงชีวิตในสังคมสูงวัย </t>
  </si>
  <si>
    <t>สร้างความเข้มแข็งของสถาบันทางสังคม ทุนทางวัฒนธรรมและ ความเข้มแข็งของชุมชน</t>
  </si>
  <si>
    <t>พัฒนาการสื่อสารมวลชนให้เป็นกลไกในการสนับสนุนการพัฒนา</t>
  </si>
  <si>
    <t xml:space="preserve">การพัฒนาและใช้พลังงานที่เป็นมิตรกับสิ่งแวดล้อม </t>
  </si>
  <si>
    <t>การใช้เครื่องมือทางเศรษฐศาสตร์และนโยบายการคลัง เพื่อสิ่งแวดล้อม</t>
  </si>
  <si>
    <t>อย่างบูรณาการ</t>
  </si>
  <si>
    <t>การลงทุนพัฒนาโครงสร้างพื้นฐาน ด้านการขนส่ง ความมั่นคงและพลังงาน ระบบเทคโนโลยี</t>
  </si>
  <si>
    <t>สารสนเทศ และการวิจัย และพัฒนา</t>
  </si>
  <si>
    <t>การเชื่อมโยงกับภูมิภาคและเศรษฐกิจโลก สร้างความเป็นหุ้นส่วน การพัฒนากับนานาประเทศส่งเสริม</t>
  </si>
  <si>
    <t>ให้ไทยเป็นฐานของการประกอบ ธุรกิจ ฯลฯ</t>
  </si>
  <si>
    <t>การปรับปรุงโครงสร้าง บทบาท ภารกิจของหน่วยงาน ภาครัฐ ให้มีขนาดที่เหมาะสม</t>
  </si>
  <si>
    <t xml:space="preserve">การวางระบบบริหารราชการแบบบูรณาการ </t>
  </si>
  <si>
    <t xml:space="preserve">การต่อต้านการทุจริตและประพฤติมิชอบ </t>
  </si>
  <si>
    <t xml:space="preserve">การปรับปรุงกฎหมายและระเบียบต่าง ๆ </t>
  </si>
  <si>
    <t xml:space="preserve">ให้ทันสมัย เป็นธรรมและเป็นสากล </t>
  </si>
  <si>
    <t>พัฒนาระบบการให้บริการประชาชนของหน่วยงานภาครัฐ</t>
  </si>
  <si>
    <t>ปรับปรุงการบริหารจัดการรายได้และรายจ่ายของภาครัฐ</t>
  </si>
  <si>
    <t>(8)</t>
  </si>
  <si>
    <t>ส่งเสริมให้เด็กปฐมวัยมี การพัฒนาทักษะทางสมอง และทักษะท างสังคมที่ เหมาะสม</t>
  </si>
  <si>
    <t>พัฒนาทักษะการคิดวิเคราะห์ คิดสร้างสรรค์ ทักษะการ ทำงานและการใช้ชีวิตที่พร้อม เข้าสู่ตลาดงาน</t>
  </si>
  <si>
    <t>ยุทธศาสตร์ที่ 3 การสร้างความเข้มแข็งทางเศรษฐกิจและแข่งขันได้อย่างยั่งยืน</t>
  </si>
  <si>
    <t>วางอนาคตรากฐานการพัฒนาอุตสาหกรรม</t>
  </si>
  <si>
    <t>เสริมสร้างขีดความสามารถการแข่งขันใน เชิงธุรกิจของภาคบริการ</t>
  </si>
  <si>
    <t>ยุทธศาสตร์ที่ 4 การเติบโตที่เป็นมิตรกับสิ่งแวดล้อมเพื่อการพัฒนาอย่างยั่งยืน</t>
  </si>
  <si>
    <t>พัฒนาหลักเกณฑ์การปรับปรุงแผนที่แนว เขตที่ดินของรัฐแบบบูรณาการ (One Map)</t>
  </si>
  <si>
    <t>ผลักดันกฏหมายและกลไกเพื่อการคัดแยก ขยะ สนับสนุนการแปรรูปเป็นพลังงาน</t>
  </si>
  <si>
    <t>ยุทธศาสตร์ที่ 5 การเสริมสร้างความมั่นคงแห่งชาติเพื่อการพัฒนา ประเทศ สู่ความมั่งคั่ง และยั่งยืน</t>
  </si>
  <si>
    <t>ประเทศไทยมีความสัมพันธ์และความร่วมมือ ด้านความมั่นคงในกลุ่มประเทศนานาประเทศ</t>
  </si>
  <si>
    <t>ปกป้องและเชิดชูสถาบันพระมหากษัตริย</t>
  </si>
  <si>
    <t>สังคมมีความสมานฉันท์</t>
  </si>
  <si>
    <t>ประชาชนในจังหวัดชายแดนภาคใต้มีความ ปลอดภัยในชีวิตและทรัพย์สิน</t>
  </si>
  <si>
    <t>ประเทศไทยมีความพร้อมต่อการรับมือภัย คุกคามทางทหาร</t>
  </si>
  <si>
    <t>ทั่วถึง</t>
  </si>
  <si>
    <t>อันดับความเสี่ยงจากการก่อการร้ายต่ำกว่า อันดับที่ 20 ของโลก</t>
  </si>
  <si>
    <t>ยุทธศาสตร์ที่ 6 การบริหารจัดการในภาครัฐ การป้องกันการทุจริตประพฤติมิ ชอบและธรรมาภิบาลในสังคมไทย</t>
  </si>
  <si>
    <t>ปรับปรุงโครงสร้างหน่วยงาน</t>
  </si>
  <si>
    <t>ปรับปรุงกระบวนการงบประมาณ</t>
  </si>
  <si>
    <t>ป้องกันและปราบปราม</t>
  </si>
  <si>
    <t>ปฏิรูปกฎหมาย</t>
  </si>
  <si>
    <t>ยุทธศาสตร์ที่ 7 การพัฒนาโครงสร้างพื้นฐานและระบบโลจิสติกส</t>
  </si>
  <si>
    <t>ยุทธศาสตร์ที่ 8 การพัฒนาวิทยาศาสตร์ เทคโนโลยี วิจัย และนวัตกรรม</t>
  </si>
  <si>
    <t>ยุทธศาสตร์ที่ 9 การพัฒนาภาค เมือง และพื้นที่เศรษฐกิจ</t>
  </si>
  <si>
    <t>ภาคเหนือ เป็นฐานเศรษฐกิจมูลค่าสูง</t>
  </si>
  <si>
    <t>ยุทธศาสตร์ที่ 10 ความร่วมมือระหว่างประเทศเพื่อการพัฒนา</t>
  </si>
  <si>
    <t>ส่งเสริมให้ไทยเป็นฐาน ของการประกอบธุรกิจ การบริการ และการลงทุน</t>
  </si>
  <si>
    <t>การพัฒนาความเชื่อมโยงในด้านต่างๆ</t>
  </si>
  <si>
    <t>การส่งเสริมการลงทุน ไทยในต่างประเทศ</t>
  </si>
  <si>
    <t>การสร้างความเป็นหุ้นส่วนการ พัฒนากับประเทศในอนุภูมิภาค ภูมิภาค และนานาประเทศ</t>
  </si>
  <si>
    <t>มีสมดุล</t>
  </si>
  <si>
    <t xml:space="preserve">จัดระบบอนุรักษ์ ฟื้นฟูและป้องกันการทำลาย ทรัพยากรธรรมชาติ </t>
  </si>
  <si>
    <t xml:space="preserve">วางระบบบริหารจัดการน้ำให้มีประสิทธิภาพทั้ง 25 ลุ่มน้ำ เน้นการปรับระบบการบริหารจัดการอุทกภัย </t>
  </si>
  <si>
    <t xml:space="preserve">การพัฒนาเมืองอุตสาหกรรมเชิงนิเวศและเมืองที่เป็นมิตรกับสิ่งแวดล้อม </t>
  </si>
  <si>
    <t xml:space="preserve">การร่วมลดปัญหาโลกร้อนและปรับตัวให้พร้อมกับการเปลี่ยนแปลงสภาพภูมิอากาศ </t>
  </si>
  <si>
    <t>การพัฒนาระบบบริหารจัดการกำลังคนและพัฒนาบุคลากรภาครัฐ</t>
  </si>
  <si>
    <t>ยุทธศาสตร์ที่ 1 การเสริมสร้างและพัฒนาศักยภาพทุนมนุษย์</t>
  </si>
  <si>
    <t>เพิ่มโอกาสให้กับกลุ่มประชากรร้อยละ 40 ที่มี รายได้ต่ำสุดให้เข้าถึงบริการที่มีคุณภาพของรัฐ</t>
  </si>
  <si>
    <t>ผลักดันให้สถาบัน ทางสังคมมีส่วนร่วม พัฒนาประเทศอย่างเข้มแข็ง</t>
  </si>
  <si>
    <t>ลดปัจจัยเสี่ยงด้านสุขภาพและให้ทุกภาคส่วนคำนึงถึงผลกระทบต่อสุขภาพ</t>
  </si>
  <si>
    <t>ยุทธศาสตร์ที่ 2 การสร้างความเป็นธรรมลดความเหลื่อมล้ำในสังคม</t>
  </si>
  <si>
    <t>การเสริมสร้างชุมชนเข้มแข็งตามหลักปรัชญาของเศรษฐกิจพอเพียง</t>
  </si>
  <si>
    <t>ยกระดับการผลิตสินค้าเกษตรและอาหารเข้าสู่ระบบมาตรฐาน</t>
  </si>
  <si>
    <t>ภาคตะวันออกฉียงเหนือ หลุดพ้นจากความยากจน สู่เป้าหมายการพึ่งตนเอง</t>
  </si>
  <si>
    <t>ภาคใต้ เป็นฐานเศรษฐกิจสีเขียว ได้มาตรฐาน สากลและแหล่ ง ท่องเที่ยวระดับโลก</t>
  </si>
  <si>
    <t>พัฒนาพื้นที่เศรษฐกิจใหม่บริเวณชายแดน เป็นประตูเศรษฐกิจเชื่อมโยงกับประเทศเพื่อนบ้าน</t>
  </si>
  <si>
    <t>แบบ ยท.03</t>
  </si>
  <si>
    <t>ความเชื่อมโยง</t>
  </si>
  <si>
    <t>อปท.ในเขต</t>
  </si>
  <si>
    <t>จังหวัด</t>
  </si>
  <si>
    <t>อบต.</t>
  </si>
  <si>
    <t>บ้านแดง</t>
  </si>
  <si>
    <t>เป้าประสงค์</t>
  </si>
  <si>
    <t>กลยุทธ์</t>
  </si>
  <si>
    <t>ค่าเป้าหมาย</t>
  </si>
  <si>
    <t>ความก้าวหน้า</t>
  </si>
  <si>
    <t>ของเป้าหมาย</t>
  </si>
  <si>
    <t>สนับสนุน</t>
  </si>
  <si>
    <t>3.2.8 ความเชื่อมโยงของยุทธศาสตร์ในภาพรวม</t>
  </si>
  <si>
    <t>ส่วนที่  5</t>
  </si>
  <si>
    <t>ประเด็นยุทธศาสตร์</t>
  </si>
  <si>
    <r>
      <rPr>
        <b/>
        <sz val="16"/>
        <color theme="1"/>
        <rFont val="TH SarabunPSK"/>
        <family val="2"/>
      </rPr>
      <t>ยุทธศาสตร์ที่ 1</t>
    </r>
    <r>
      <rPr>
        <sz val="16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</si>
  <si>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t xml:space="preserve">    เทคโนโลยีที่ทันสมัยและเป็นสากล</t>
  </si>
  <si>
    <r>
      <t xml:space="preserve">ยุทธศาสตร์ที่ 2  </t>
    </r>
    <r>
      <rPr>
        <sz val="16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</si>
  <si>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t xml:space="preserve">    ปลอดภัยและเกษตรอินทรีย์</t>
  </si>
  <si>
    <r>
      <t xml:space="preserve">ยุทธศาสตร์ที่ 3  </t>
    </r>
    <r>
      <rPr>
        <sz val="16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</si>
  <si>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t xml:space="preserve">    เปลี่ยนแปลงทางเศรษฐกิจ สังคม และวัฒนธรรม</t>
  </si>
  <si>
    <r>
      <t xml:space="preserve">ยุทธศาสตร์ที่ 4  </t>
    </r>
    <r>
      <rPr>
        <sz val="16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</t>
    </r>
  </si>
  <si>
    <t xml:space="preserve">   ประเพณีท้องถิ่น</t>
  </si>
  <si>
    <r>
      <t xml:space="preserve">ยุทธศาสตร์ที่ 5 </t>
    </r>
    <r>
      <rPr>
        <sz val="16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</si>
  <si>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6"/>
        <color theme="1"/>
        <rFont val="TH SarabunPSK"/>
        <family val="2"/>
      </rPr>
      <t>ยุทธศาสตร์ที่ 6</t>
    </r>
    <r>
      <rPr>
        <sz val="16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</si>
  <si>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t>มาตรฐานรับรองและปลอดโรคภัย</t>
  </si>
  <si>
    <t xml:space="preserve"> - สายทางในหมู่บ้าน ม.14</t>
  </si>
  <si>
    <t>เพื่อการระบายน้ำที่ดีและ</t>
  </si>
  <si>
    <t>ไม่ท่วมขัง</t>
  </si>
  <si>
    <t>เพื่อการคมนาคมที่สะดวก</t>
  </si>
  <si>
    <t>จำนวน 1 จุด</t>
  </si>
  <si>
    <t>ระยะทาง 3,000 ม.</t>
  </si>
  <si>
    <t>*</t>
  </si>
  <si>
    <t>ม.1-15</t>
  </si>
  <si>
    <t xml:space="preserve"> - สายทางในหมู่บ้าน ม.4</t>
  </si>
  <si>
    <t xml:space="preserve"> - สายทางในหมู่บ้าน ม.7</t>
  </si>
  <si>
    <t xml:space="preserve"> - สายทางในหมู่บ้าน ม.10</t>
  </si>
  <si>
    <t>ขนาดมาตรฐานตามแบบ</t>
  </si>
  <si>
    <t>อย่างเพียงพอ</t>
  </si>
  <si>
    <t>เพื่อให้ประชาชนมีน้ำในการ</t>
  </si>
  <si>
    <t>เพื่อให้ประชาชนมีน้ำใช้ใน</t>
  </si>
  <si>
    <t>ตรวจสอบคุณภาพน้ำประปาหมู่บ้าน</t>
  </si>
  <si>
    <t>อุปโภคที่ได้มาตรฐาน</t>
  </si>
  <si>
    <t>ปรับปรุงซ่อมแซมบ่อบาดาล ม.9</t>
  </si>
  <si>
    <t>เพื่อกักเก็บน้ำไว้ใช้ในฤดูแล้ง</t>
  </si>
  <si>
    <t>ตามแบบมาตรฐานกรม</t>
  </si>
  <si>
    <t>และป้องกันน้ำท่วม</t>
  </si>
  <si>
    <t>ก่อสร้างบ่อบาดาล ม.3, ม.6</t>
  </si>
  <si>
    <t>เพื่อเก็บกักน้ำไว้ใช้เพื่อการเพาะ</t>
  </si>
  <si>
    <t>ตามแบบมาตรฐานของกรม</t>
  </si>
  <si>
    <t>ปลูกการเกษตร</t>
  </si>
  <si>
    <t>ขุดคลองพร้อมลงท่อจากห้วยหลวง</t>
  </si>
  <si>
    <t xml:space="preserve">เพื่อเก็บกักน้ำไว้ใช้ในฤดูแล้ง  </t>
  </si>
  <si>
    <t>ถึงนานางสวย บุญพา ม.2</t>
  </si>
  <si>
    <t>ขยายคลองไส้ไก่เพื่อการเกษตร ม.4</t>
  </si>
  <si>
    <t>เพื่อให้เกษตรกรมีน้ำทำการ</t>
  </si>
  <si>
    <t>เกษตรในทุกฤดูกาล</t>
  </si>
  <si>
    <t xml:space="preserve">ก่อสร้างระบบส่งน้ำใต้ดินเพื่อการเกษตร </t>
  </si>
  <si>
    <t>เพี่อประชาชนมีน้ำเพียงพอ</t>
  </si>
  <si>
    <t>ในการทำการเกษตร</t>
  </si>
  <si>
    <t>ชลประทาน จำนวน1 แห่ง</t>
  </si>
  <si>
    <t>เพื่อกักน้ำ ระบายน้ำและ</t>
  </si>
  <si>
    <t>จำนวน  1  แห่ง</t>
  </si>
  <si>
    <t>ประชาชนสัญจรไปมาได้</t>
  </si>
  <si>
    <t>ปริมาณ 3,500 ลบ.ม.</t>
  </si>
  <si>
    <t>ยาว  250  ม.</t>
  </si>
  <si>
    <t xml:space="preserve">  กว้าง  15  ม.</t>
  </si>
  <si>
    <t>ตามแบบมาตรฐาน</t>
  </si>
  <si>
    <t>อบต.บ้านแดง</t>
  </si>
  <si>
    <t>ลำห้วยกว้าง 15 ม.</t>
  </si>
  <si>
    <t>ซ่อมแซมปรับปรุงเฉพาะ</t>
  </si>
  <si>
    <t>ส่วนที่ชำรุด</t>
  </si>
  <si>
    <t>เพื่อใช้เก็บกักน้ำไว้ใช้ใน</t>
  </si>
  <si>
    <t>ในทุกฤดูกาล</t>
  </si>
  <si>
    <t>เพื่อใช้ในการส่งน้ำเพื่อ</t>
  </si>
  <si>
    <t>การเกษตร</t>
  </si>
  <si>
    <t>ก่อสร้างฝายลำห้วยอึ่งตอนล่าง  ม.9</t>
  </si>
  <si>
    <t>เพื่อเก็บกักน้ำไว้ใช้เพื่อการ</t>
  </si>
  <si>
    <t>ขนาดตามแบบมาตรฐาน</t>
  </si>
  <si>
    <t>เพาะปลูกการเกษตร</t>
  </si>
  <si>
    <t>ของกรมชลประทาน</t>
  </si>
  <si>
    <t>ก่อสร้างฝายลำห้วยบ้านตอนล่าง  ม.9</t>
  </si>
  <si>
    <t>ปริมาณขุดลอก</t>
  </si>
  <si>
    <t xml:space="preserve">  1,000  ลบ.ม.</t>
  </si>
  <si>
    <t xml:space="preserve">เพื่อให้น้ำไหลได้สะดวก </t>
  </si>
  <si>
    <t>สะอาด</t>
  </si>
  <si>
    <t>ปริมาณ 15,000 ลบ.ม.</t>
  </si>
  <si>
    <t xml:space="preserve">กรมชลประทาน </t>
  </si>
  <si>
    <t>ขุดลอก14,000 ลบ.ม</t>
  </si>
  <si>
    <t>ปริมาณ  1,500  ลบ.ม.</t>
  </si>
  <si>
    <t>เพื่อส่งน้ำในการทำเกษตรใน</t>
  </si>
  <si>
    <t>ฤดูกาลที่ขาดแคลนน้ำ</t>
  </si>
  <si>
    <t xml:space="preserve">ก่อสร้างประตูปิดเปิดน้ำลำห้วยหลวง </t>
  </si>
  <si>
    <t>ม.2</t>
  </si>
  <si>
    <t xml:space="preserve">ทรัพยากรน้ำ 1  แห่ง </t>
  </si>
  <si>
    <t xml:space="preserve"> ม.9</t>
  </si>
  <si>
    <t>ปริมาณ  5,000  ลบ.ม.</t>
  </si>
  <si>
    <t>ขุดลอกกุดบ้าน ม.7</t>
  </si>
  <si>
    <t xml:space="preserve">ทรัพยากรน้ำ  1 แห่ง </t>
  </si>
  <si>
    <t>ปรับปรุงซ่อมแซมฝายห้วยดาน</t>
  </si>
  <si>
    <t>ในฤดูกาลที่ขาดแคลนน้ำ</t>
  </si>
  <si>
    <t>บริเวณ ม.5 และ ม.10</t>
  </si>
  <si>
    <t xml:space="preserve">ทรัพยากรน้ำ 2 แห่ง </t>
  </si>
  <si>
    <t>ก.ยุทธศาสตร์จังหวัดที่ 3 ยกระดับคุณภาพชีวิตเพื่อสร้างความเข้มแข็งให้สังคมมีความพร้อมรับการเปลี่ยนแปลงทางเศรษฐกิจ สังคม และวัฒนธรรม</t>
  </si>
  <si>
    <t>สงเคราะห์เบี้ยยังชีพผู้สูงอายุ</t>
  </si>
  <si>
    <t>เพื่อช่วยเหลือสวัสดิการผู้สูงอายุ</t>
  </si>
  <si>
    <t xml:space="preserve">สงเคราะห์เบี้ยยังชีพผู้พิการ  </t>
  </si>
  <si>
    <t>เพื่อช่วยเหลือสวัสดิการผู้พิการ</t>
  </si>
  <si>
    <t>สงเคราะห์เบี้ยยังชีพผู้ป่วยเอดส์</t>
  </si>
  <si>
    <t>เพื่อให้ผู้สูงอายุได้จัดกิจกรรม</t>
  </si>
  <si>
    <t>ส่งเสริมชมรมผู้สูงอายุตำบลบ้านแดง</t>
  </si>
  <si>
    <t>ร่วมกัน</t>
  </si>
  <si>
    <t>โครงการจัดทำสิ่งอำนวยความสะดวก</t>
  </si>
  <si>
    <t>เพื่อให้ผู้พิการได้รับความสะดวก</t>
  </si>
  <si>
    <t>จำนวน 15 หมู่บ้าน</t>
  </si>
  <si>
    <t>สำหรับผู้พิการ</t>
  </si>
  <si>
    <t>ในการติดต่อประสานงาน</t>
  </si>
  <si>
    <t>โครงการส่งเสริมและพัฒนาคุณภาพชีวิต</t>
  </si>
  <si>
    <t>ผู้สูงอายุตำบลบ้านแดง</t>
  </si>
  <si>
    <t>โครงการดูแลสุขภาพผู้สูงอายุ ผู้พิการและ</t>
  </si>
  <si>
    <t>ผู้ด้อยโอกาส</t>
  </si>
  <si>
    <t>ผู้สูงอายุ</t>
  </si>
  <si>
    <t>เพื่อให้ผู้สูงอายุมีสุขภาพร่างกาย</t>
  </si>
  <si>
    <t>จัดซื้อเครื่องออกกำลังกาย ม.12</t>
  </si>
  <si>
    <t xml:space="preserve">แข็งแรง </t>
  </si>
  <si>
    <t>จัดซื้อเครื่องออกกำลังกายสำหรับผู้สูงอายุ</t>
  </si>
  <si>
    <t>ชมรมผู้สูงอายุตำบลบ้านแดง</t>
  </si>
  <si>
    <t>บัญชีสรุปโครงการพัฒนา</t>
  </si>
  <si>
    <t>แผนพัฒนาท้องถิ่นสี่ปี (พ.ศ.2561 - 2564)</t>
  </si>
  <si>
    <t>ปี 2561</t>
  </si>
  <si>
    <t>ปี 2563</t>
  </si>
  <si>
    <t>ปี 2564</t>
  </si>
  <si>
    <t>รวม 4 ปี</t>
  </si>
  <si>
    <t>258</t>
  </si>
  <si>
    <t>43</t>
  </si>
  <si>
    <t>52</t>
  </si>
  <si>
    <t>37</t>
  </si>
  <si>
    <t>72</t>
  </si>
  <si>
    <t>จำนวน 1 กลุ่ม</t>
  </si>
  <si>
    <t xml:space="preserve">กลุ่มโคขุน 1 กลุ่ม </t>
  </si>
  <si>
    <t>สนับสนุนกลุ่มเลี้ยงโค-กระบือ</t>
  </si>
  <si>
    <t>บ้านดอนเขือง ม.6</t>
  </si>
  <si>
    <t>สนับสนุนกลุ่มธุรกิจเสื้อผ้า ม.13</t>
  </si>
  <si>
    <t>กลุ่มผู้ทำนาปรัง</t>
  </si>
  <si>
    <t>ทุกกลุ่ม</t>
  </si>
  <si>
    <t>จำนวน 50 ราย</t>
  </si>
  <si>
    <t>จำนวน 20 ราย</t>
  </si>
  <si>
    <t>เพื่อเป็นการส่งเสริมให้ประชาชน</t>
  </si>
  <si>
    <t>ใช้ปุ๋ยชีวภาพในการเกษตร</t>
  </si>
  <si>
    <t>โครงการส่งเสริมอาชีพหมู่บ้านเศรษฐกิจ</t>
  </si>
  <si>
    <t>จำนวน 1 หมู่บ้าน</t>
  </si>
  <si>
    <t>พอเพียงต้นแบบ</t>
  </si>
  <si>
    <t>โครงการฝึกอบรมอาชีพระยะสั้น</t>
  </si>
  <si>
    <t>เพื่อส่งเสริมให้ประชาชนมีอาชีพเสริม</t>
  </si>
  <si>
    <t>เพิ่มรายได้และพึ่งพาตนเอง</t>
  </si>
  <si>
    <t>เข้มแข็ง  และสร้างรายได้</t>
  </si>
  <si>
    <t>โครงการปลูกผักปลอดภัยจากสารพิษ</t>
  </si>
  <si>
    <t>โครงการเพาะเห็ดฟางแบบกองเตี้ย</t>
  </si>
  <si>
    <t>และเห็ดฟางในตะกร้า</t>
  </si>
  <si>
    <t>เพื่อให้ประชาชน สร้างความ</t>
  </si>
  <si>
    <t>ชุมชน</t>
  </si>
  <si>
    <t>เพื่อให้ประชาชนสร้างรายได้และ</t>
  </si>
  <si>
    <t>ลดตุ้นทุนของเกษตรกร</t>
  </si>
  <si>
    <t>เพื่อให้กลุ่มผู้ใช้น้ำมีความรู้ สามารถ</t>
  </si>
  <si>
    <t>พึ่งพาตนเองได้</t>
  </si>
  <si>
    <t>โครงการส่งเสริมการประกอบอาชีพของ</t>
  </si>
  <si>
    <t>เพื่อส่งเสริมให้ประชาชนมี</t>
  </si>
  <si>
    <t>ประชาชน</t>
  </si>
  <si>
    <t>รายได้เพิ่ม</t>
  </si>
  <si>
    <t>เพื่อสนับสนุนการดำเนินกิจกรรม</t>
  </si>
  <si>
    <t>อำเภอพิบูลย์รักษ์</t>
  </si>
  <si>
    <t>ช่วยเหลือสังคม</t>
  </si>
  <si>
    <t>โครงการส่งเสริมการผลิตและใช้เตาหุงต้ม</t>
  </si>
  <si>
    <t>เพื่อเพิ่มประสิทธิภาพการใช้</t>
  </si>
  <si>
    <t>ประสิทธิภาพสูง</t>
  </si>
  <si>
    <t>พลังงานชีวมวลผ่านชีวิตประจำวัน</t>
  </si>
  <si>
    <t>โครงการส่งเสริมการผลิตและใช้เตาย่าง</t>
  </si>
  <si>
    <t>ไร้ควัน</t>
  </si>
  <si>
    <t>โครงการส่งเสริมกิจกรรมเด็กและเยาวชน</t>
  </si>
  <si>
    <t>เพื่อนำข้อมูลพื้นฐานของตำบล</t>
  </si>
  <si>
    <t>บ้านแดงประกอบการจัดทำแผนฯ</t>
  </si>
  <si>
    <t>โครงการเยาวชน ณ สยาม</t>
  </si>
  <si>
    <t>โครงการเพิ่มศักยภาพเด็กและเยาวชนไทย</t>
  </si>
  <si>
    <t>สู่ประชาคมอาเซียน</t>
  </si>
  <si>
    <t>สนับสนุนงบประมาณการช่วยเหลือผู้</t>
  </si>
  <si>
    <t>เพื่อช่วยเหลือผู้ประสบภัยธรรมชาติ</t>
  </si>
  <si>
    <t>ประสบภัยทางธรรมชาติ  ในเขตพื้นที่</t>
  </si>
  <si>
    <t>จัดหาพาหนะรับส่งนักเรียนศูนย์พัฒนาเด็ก</t>
  </si>
  <si>
    <t>เพื่อช่วยเหลือสวัสดิการให้กับ</t>
  </si>
  <si>
    <t>จำนวน  30  คน</t>
  </si>
  <si>
    <t>เล็กบ้านโพธ์,บ้านโนนลือชัย</t>
  </si>
  <si>
    <t>เด็กที่อยู่ห่างไกลสถานศึกษา</t>
  </si>
  <si>
    <t>ท้องถิ่น</t>
  </si>
  <si>
    <t>สนับสนุนค่าใช้จ่ายการบริหารสถานศึกษา</t>
  </si>
  <si>
    <t>เพื่อสนับสนุนค่าใช้จ่ายการเรียน</t>
  </si>
  <si>
    <t>และอาหารกลางวันของนักเรียน</t>
  </si>
  <si>
    <t>ก่อสร้างลานสนามเด็กเล่น ศูนย์พัฒนาเด็ก</t>
  </si>
  <si>
    <t xml:space="preserve">เพื่อให้นักเรียนมีความรู้ เพิ่มทักษะ </t>
  </si>
  <si>
    <t xml:space="preserve">เล็กอบต.บ้านแดง </t>
  </si>
  <si>
    <t>กระตุ้นการเรียนรู้ของครูและนักเรียน</t>
  </si>
  <si>
    <t>โครงการจ้างนักเรียนนักศึกษาทำงาน</t>
  </si>
  <si>
    <t>ในช่วงปิดภาคเรียน</t>
  </si>
  <si>
    <t>โครงการสอนภาษาต่างประเทศให้กับผู้นำ</t>
  </si>
  <si>
    <t>เพื่อให้ผู้นำสามารถพูดภาษาต่าง</t>
  </si>
  <si>
    <t>ชุมชน ม.1-15</t>
  </si>
  <si>
    <t>ประเทศได้และเผยแพร่ต่อไป</t>
  </si>
  <si>
    <t>เพื่อให้นักเรียนที่ด้อยโอกาส</t>
  </si>
  <si>
    <t>จำนวน 3 ศูนย์</t>
  </si>
  <si>
    <t>ได้รับการช่วยเหลือ</t>
  </si>
  <si>
    <t>จำนวน 1 โรงเรียน</t>
  </si>
  <si>
    <t>จำนวน   1 แห่ง</t>
  </si>
  <si>
    <t>จำนวน 1  กิจกรรม</t>
  </si>
  <si>
    <t>จำนวน  1   แห่ง</t>
  </si>
  <si>
    <t>โครงการก่อสร้างอาคารเรียนศูนย์พัฒนา</t>
  </si>
  <si>
    <t>จำนวน 3 โรงเรียน</t>
  </si>
  <si>
    <t>เด็กเล็กอบต.บ้านแดง</t>
  </si>
  <si>
    <t>สนับสนุนค่าอาหารเสริม (นม) สำหรับ</t>
  </si>
  <si>
    <t>เพื่อให้นักเรียนได้รับประทาน</t>
  </si>
  <si>
    <t>จำนวน 8 โรงเรียน</t>
  </si>
  <si>
    <t xml:space="preserve">อุดหนุนค่าอาหารกลางวันโรงเรียนในสังกัด </t>
  </si>
  <si>
    <t>จำนวน 5 โรงเรียน</t>
  </si>
  <si>
    <t>สพฐ. ในพื้นที่</t>
  </si>
  <si>
    <t>อาหารกลางวันอย่างเพียงพอ</t>
  </si>
  <si>
    <t>การจัดงานวันเด็กแห่งชาติ</t>
  </si>
  <si>
    <t xml:space="preserve">เพื่อให้เด็กนักเรียนมีความรู้ </t>
  </si>
  <si>
    <t>จำนวน   1  ศูนย์</t>
  </si>
  <si>
    <t>โครงการนิเทศการเรียนการสอน</t>
  </si>
  <si>
    <t>โครงการกีฬาศูนย์พัฒนาเด็กเล็ก</t>
  </si>
  <si>
    <t>โครงการจัดซื้อวัสดุการศึกษา</t>
  </si>
  <si>
    <t>โครงการหนูน้อยรักประหยัด</t>
  </si>
  <si>
    <t>โครงการหนูทำได้</t>
  </si>
  <si>
    <t>โครงการทัศนศึกษา</t>
  </si>
  <si>
    <t xml:space="preserve"> โครงการหนูน้อยสุขภาพดี</t>
  </si>
  <si>
    <t>โครงการปลอดภัยไว้ก่อน</t>
  </si>
  <si>
    <t xml:space="preserve"> โครงการสายสัมพันธ์วันปิดภาค</t>
  </si>
  <si>
    <t>โครงการประเมินผลพัฒนาการเด็ก</t>
  </si>
  <si>
    <t>โครงการผลิตสื่อการเรียนการสอน</t>
  </si>
  <si>
    <t>โครงการเยี่ยมบ้านเด็ก</t>
  </si>
  <si>
    <t xml:space="preserve"> โครงการหัวใจศูนย์</t>
  </si>
  <si>
    <t>โครงการระบบดูแลช่วยเหลือนักเรียน</t>
  </si>
  <si>
    <t xml:space="preserve">    1. วันมาฆบูชา       2. วันวิสาขบูชา</t>
  </si>
  <si>
    <t xml:space="preserve">    3. วันอาสาฬหบูชา   4. วันเข้าพรรษา</t>
  </si>
  <si>
    <t xml:space="preserve">    5. วันออกพรรษา    6. วันลอยกระทง</t>
  </si>
  <si>
    <t>โครงการวันสำคัญ</t>
  </si>
  <si>
    <t xml:space="preserve"> โครงการพัฒนาการละเล่นพื้นบ้าน</t>
  </si>
  <si>
    <t xml:space="preserve"> โครงการพัฒนาการเรียนรู้จากท้องถิ่น</t>
  </si>
  <si>
    <t>โครงการไหว้ครู</t>
  </si>
  <si>
    <t>โครงการปีใหม่</t>
  </si>
  <si>
    <t>โครงการประชุมบุคลากร</t>
  </si>
  <si>
    <t>โครงการครูสอนดี</t>
  </si>
  <si>
    <t>โครงการหนูน้อยหัวใจพอเพียง</t>
  </si>
  <si>
    <t>โครงการเติมรักเติมสายใยให้คุณแม่</t>
  </si>
  <si>
    <t>โครงการเด็กไทยหัวใจรักพ่อ</t>
  </si>
  <si>
    <t>โครงการสนุกกับทราย</t>
  </si>
  <si>
    <t>โครงการสนุกกับน้ำ</t>
  </si>
  <si>
    <t>เพื่อความเป็นระเบียบเรียบร้อยของ</t>
  </si>
  <si>
    <t>การจัดงานวันท้องถิ่นไทย</t>
  </si>
  <si>
    <t>โครงการท้องถิ่นท้องที่สามัคคีร่วมใจปกป้อง</t>
  </si>
  <si>
    <t>เพื่อที่ผู้นำท้องถิ่นและผู้นำท้องที่</t>
  </si>
  <si>
    <t>สถาบันสำคัญของชาติ</t>
  </si>
  <si>
    <t>ร่วมใจปกป้องสถาบันของชาติ</t>
  </si>
  <si>
    <t>โครงการตั้งจุดตรวจอำนวยความสะดวก</t>
  </si>
  <si>
    <t xml:space="preserve">ในเทศกาลสำคัญ   </t>
  </si>
  <si>
    <t>เพื่อให้ชุมชนตระหนักถึงพิษภัยจาก</t>
  </si>
  <si>
    <t>ยาเสพติด</t>
  </si>
  <si>
    <t>กิจกรรมเยาวชนพ้นภัยจากยาเสพติด</t>
  </si>
  <si>
    <t>เยาวชนได้ร่วมกิจกรรมรณรงค์</t>
  </si>
  <si>
    <t>ป้องกันยาเสพติด</t>
  </si>
  <si>
    <t>เพื่อแสดงความจงรักภักดีต่อชาติ</t>
  </si>
  <si>
    <t>ศาสนาและพระมหากษัตริย์</t>
  </si>
  <si>
    <t>ติดกล้องวงจรปิดตามสี่แยกในหมู่บ้าน</t>
  </si>
  <si>
    <t>เพื่อความปลอดภัยในชีวิตและ</t>
  </si>
  <si>
    <t>เพื่อช่วยเหลือประชาชนที่ประสบ</t>
  </si>
  <si>
    <t>เพื่อส่งเสริมการสร้างประชาธิปไตย</t>
  </si>
  <si>
    <t>ในชุมชน</t>
  </si>
  <si>
    <t>โครงการฝึกอบรมเพิ่มประสิทธิภาพการ</t>
  </si>
  <si>
    <t>เพื่อรับฟังความคิดเห็นและจัดทำ</t>
  </si>
  <si>
    <t>จัดทำแผนพัฒนา</t>
  </si>
  <si>
    <t xml:space="preserve">อุดหนุน โครงการจัดงานรัฐพิธี </t>
  </si>
  <si>
    <t>ส่งเสริมกิจกรรมระบบ IT ชุมชน</t>
  </si>
  <si>
    <t>ต่อเติมศาลาประชาคมหมู่บ้าน ม.9</t>
  </si>
  <si>
    <t>เพื่อเป็นสถานที่ให้ประชาชนได้</t>
  </si>
  <si>
    <t>ทำกิจกรรมร่วมกัน</t>
  </si>
  <si>
    <t xml:space="preserve">อุดหนุน สนง.วัฒนธรรมอำเภอฯ </t>
  </si>
  <si>
    <t xml:space="preserve">โครงการสร้างภูมิคุ้มกันสังคม </t>
  </si>
  <si>
    <t>โครงการบริหารจัดการเพื่อแก้ไขปัญหาความ</t>
  </si>
  <si>
    <t>เพื่อแก้ไขปัญหาความเดือดร้อนเร่ง</t>
  </si>
  <si>
    <t>เดือดร้อนเร่งด่วนของประชาชน</t>
  </si>
  <si>
    <t>ด่วนของประชาชน</t>
  </si>
  <si>
    <t>ค่าช่วยเหลือเบื้องต้นแก่พลเมืองดี</t>
  </si>
  <si>
    <t>เพื่อส่งเสริมความยุติธรรมและสร้าง</t>
  </si>
  <si>
    <t>ความสงบสุขแก่ประชาชน</t>
  </si>
  <si>
    <t>ต่อเติมห้องน้ำศาลาประชาคมหมู่บ้าน ม.3</t>
  </si>
  <si>
    <t xml:space="preserve">ก่อสร้างรั้วสนามพิบูลย์รังสรรค์ </t>
  </si>
  <si>
    <t>เพื่อสถานที่ที่ประชาชนทำกิจกรรม</t>
  </si>
  <si>
    <t>มีความปลอดภัย</t>
  </si>
  <si>
    <t>ก่อสร้างห้องน้ำสนามพิบูลย์รังสรรค์</t>
  </si>
  <si>
    <t>เพื่อให้สถานที่มีห้องน้ำประชาชนได้</t>
  </si>
  <si>
    <t>เพื่อป้องกันปัญหายาเสพติด</t>
  </si>
  <si>
    <t>ให้โทษ</t>
  </si>
  <si>
    <t>โครงการสนับสนุนการจัดทำแผนชุมชน</t>
  </si>
  <si>
    <t>แผนชุมชน</t>
  </si>
  <si>
    <t>จัดงานเฉลิมพระเกียรติสมเด็จพระเทพรัตน-</t>
  </si>
  <si>
    <t>ราชสุดา สยามบรมราชกุมารี</t>
  </si>
  <si>
    <t>ต่อเติมศาลาประชาคม ชั้นที่ 2 ม.4</t>
  </si>
  <si>
    <t>เพื่อให้มีอาสาสมัครกู้ชีพกู้ภัย</t>
  </si>
  <si>
    <t>ประจำหมู่บ้าน</t>
  </si>
  <si>
    <t>มีอาสาสมัครป้องกันภัยครบตาม</t>
  </si>
  <si>
    <t>สัดส่วนของประชากร</t>
  </si>
  <si>
    <t>จัดซื้อรถกู้ชีพ กู้ภัย ในการปฏิบัติหน้าที่ของ</t>
  </si>
  <si>
    <t>เพื่อให้มีรถใช้ในการกู้เหตุฉุกเฉิน</t>
  </si>
  <si>
    <t>จนท.ฝ่ายป้องกันและบรรเทาสาธารณภัย</t>
  </si>
  <si>
    <t>ในพื้นที่</t>
  </si>
  <si>
    <t>และมีความรู้ในการป้องกันไฟป่า</t>
  </si>
  <si>
    <t>สาธารณภัย</t>
  </si>
  <si>
    <t xml:space="preserve">โครงการป้องกันโรคพิษสุนัขบ้า </t>
  </si>
  <si>
    <t>เพื่อป้องกันโรคพิษสุนัขบ้าในพื้นที่</t>
  </si>
  <si>
    <t>เพื่อกำจัดขยะที่เป็นอันตรายที่</t>
  </si>
  <si>
    <t>ต้องการใช้ความร้อนทำลาย</t>
  </si>
  <si>
    <t>โครงการการจัดกิจกรรมพัฒนา</t>
  </si>
  <si>
    <t>เพื่อให้ประชาชนได้มีส่วนร่วมใน</t>
  </si>
  <si>
    <t xml:space="preserve">ความสะอาดหมู่บ้าน </t>
  </si>
  <si>
    <t>การพัฒนาที่อยู่อาศัยของตนเอง</t>
  </si>
  <si>
    <t xml:space="preserve">จัดตั้งกองทุนธนาคารขยะประจำหมู่บ้าน </t>
  </si>
  <si>
    <t>เพื่อเป็นการฝึกให้ประชาชนได้รู้จัก</t>
  </si>
  <si>
    <t>วิธีการคัดแยกขยะและสร้างรายได้</t>
  </si>
  <si>
    <t>โครงการปรับปรุงบ่อขยะ</t>
  </si>
  <si>
    <t>เพื่อมีสถานที่กำจัดขยะที่เป็น</t>
  </si>
  <si>
    <t>เหมาะสม</t>
  </si>
  <si>
    <t>เพื่อให้ประชาชนมีสุขภาพร่างกายที่</t>
  </si>
  <si>
    <t>แข็งแรง</t>
  </si>
  <si>
    <t>เพื่อส่งเสริมให้ตลาดสดอบต.บ้านแดง</t>
  </si>
  <si>
    <t>สะอาดและปลอดภัยจากโรค</t>
  </si>
  <si>
    <t>จำนวน 1 กิจกรรม</t>
  </si>
  <si>
    <t>โครงการพัฒนาการระบบการดูแลผู้สูงอายุ</t>
  </si>
  <si>
    <t>รณรงค์การอนุรักษ์พันธ์สัตว์น้ำในช่วงฤดู</t>
  </si>
  <si>
    <t>วางไข่ ม.1-15</t>
  </si>
  <si>
    <t>ทรัพยากรธรรมชาติ</t>
  </si>
  <si>
    <t>โครงการอนุรักษ์ป่าชุมชนและสวนสาธารณะ</t>
  </si>
  <si>
    <t>เพื่อเพิ่มปริมาณต้นไม้ให้ชุมชน</t>
  </si>
  <si>
    <t>รณรงค์ป้องกันศัตรูพืชทุกชนิด</t>
  </si>
  <si>
    <t>เพื่อกำจัดศัตรูพืชไม่ให้เกิดความ</t>
  </si>
  <si>
    <t>เสียหายต่อเกษตรกร</t>
  </si>
  <si>
    <t>โครงการสวนสมุนไพร</t>
  </si>
  <si>
    <t>เพื่อเป็นแหล่งศึกษาและรวบรวม</t>
  </si>
  <si>
    <t>สมุนไพรนานาชนิด</t>
  </si>
  <si>
    <t>โครงการปรับปรุงภูมิทัศน์กุดบ้าน ม.7</t>
  </si>
  <si>
    <t>เพื่อให้ประชาชนมีสถานที่พักผ่อน</t>
  </si>
  <si>
    <t>หย่อนใจและออกกำลังกาย</t>
  </si>
  <si>
    <t>โครงการปลูกพืชสมุนไพร ม.11</t>
  </si>
  <si>
    <t>โครงการส่งเสริมการปลูกพืชตระกูลถั่ว</t>
  </si>
  <si>
    <t>เพื่อบำรุงดินและเพิ่มรายได้</t>
  </si>
  <si>
    <t>ให้เกษตรกร</t>
  </si>
  <si>
    <t>โครงการกำจัดผักตบชวาลำห้วยหลวง</t>
  </si>
  <si>
    <t>ม.2,4,5,6,7,13</t>
  </si>
  <si>
    <t>โครงการปลูกต้นไม้เพื่อส่งเสริมการผลิต</t>
  </si>
  <si>
    <t>พลังงานทดแทน</t>
  </si>
  <si>
    <t>โครงการรณรงค์ลดการเผาตอซังพืช</t>
  </si>
  <si>
    <t>เพื่ออนุรักษ์ทรัพยากรธรรมชาติ</t>
  </si>
  <si>
    <t>ให้มีความอุดมสมบูรณ์</t>
  </si>
  <si>
    <t>โครงการใช้ประโยชน์จากจุลินทรีย์ที่มี</t>
  </si>
  <si>
    <t>เพื่อปรับสภาพดินให้อุดมสมบูรณ์</t>
  </si>
  <si>
    <t>ประสิทธิภาพ (EM)</t>
  </si>
  <si>
    <t>โครงการดำเนินงานศูนย์ถ่ายทอดเทคโนโลยี</t>
  </si>
  <si>
    <t>การเกษตรตำบลบ้านแดง</t>
  </si>
  <si>
    <t>และรักษาระบบนิเวศให้ลำห้วยหลวง</t>
  </si>
  <si>
    <t>โครงการสำรวจแหล่งน้ำเสียในชุมชน</t>
  </si>
  <si>
    <t>เพื่ออนุรักษ์พันธ์สัตว์น้ำ</t>
  </si>
  <si>
    <t>1) การบริหารจัดการมีประสิทธิภาพตามหลักธรรมมาภิบาล</t>
  </si>
  <si>
    <t>5) สร้างความเข้มแข็งของชุมชน สาธารณสุขและสิ่งแวดล้อม</t>
  </si>
  <si>
    <t>มีการเลี้ยงสัตว์ส่วนใหญ่ใช้ไว้บริโภคในครัวเรือน เหลือจาก บริโภคจึงจะจําหน่ายภายในท้องถิ่น เช่น โค กระบือ</t>
  </si>
  <si>
    <t>ไก่ เป็ด  สุกร  ปลาดุก กบ เป็นต้น</t>
  </si>
  <si>
    <t xml:space="preserve">1.โรงงานเย็บผ้า         จำนวน  1  แห่ง </t>
  </si>
  <si>
    <t>3. โรงงานผลิตน้ำดื่ม    จำนวน  2  แห่ง</t>
  </si>
  <si>
    <t xml:space="preserve">2. โรงงานไม้แปรรูป     จำนวน 1  แห่ง  </t>
  </si>
  <si>
    <t>4. โรงกลึง               จำนวน  1  แห่ง</t>
  </si>
  <si>
    <t>ภาษาที่ใช้ในการสื่อสารคือ ภาษาอิสาน  และใช้ภาษากลางในการติดต่องาน/ราชการ</t>
  </si>
  <si>
    <t>การทำโคมลมลอยฟ้า  การสานกระติบข้าว  การทอเสื่อ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</si>
  <si>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</si>
  <si>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</si>
  <si>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</si>
  <si>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</si>
  <si>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</si>
  <si>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1. ผู้ปฏิบัติมีศักยภาพในการทำงาน</t>
  </si>
  <si>
    <t>2. การบริการประทับใจ</t>
  </si>
  <si>
    <t>3. เครื่องมือเครื่องใช้สะดวกและพร้อมใช้งาน</t>
  </si>
  <si>
    <t>1. พัฒนาโครงสร้างพื้นฐาน ด้านคมนาคม ด้านไฟฟ้า ด้านประปา</t>
  </si>
  <si>
    <t>และแหล่งน้ำเพื่อการเกษตร</t>
  </si>
  <si>
    <t>1. ส่งเสริมและสนับสนุนการจัดสวัสดิการสังคม</t>
  </si>
  <si>
    <t>2. ส่งเสริมอาชีพให้กับชุมชนเพื่อลดรายจ่ายเพิ่มรายได้</t>
  </si>
  <si>
    <t>3. เสริมสร้างคุณภาพชีวิตประชาชนสู่สังคมน่าอยู่</t>
  </si>
  <si>
    <t>1. พัฒนาคุณภาพการศึกษาให้มีความสามารถในการแข่งขันระดับประเทศ</t>
  </si>
  <si>
    <t>2. ส่งเสริมการอนุรักษ์วัฒนธรรม ประเพณีและภูมิปัญญาชาวบ้าน</t>
  </si>
  <si>
    <t>3. ส่งเสริมให้ชุมชนมีความสามัคคี ความมีน้ำใจเป็นนักกีฬา และมีสุขภาพดี</t>
  </si>
  <si>
    <t>1. ส่งเสริมการเข้าถึงการอำนวยความยุติธรรม เพื่อลดความเหลื่อมล้ำทางสังคม</t>
  </si>
  <si>
    <t>2. สร้างความมั่นคงและปลอดภัยในชีวิตและทรัพย์สินแก่ประชาชน</t>
  </si>
  <si>
    <t>3.  ส่งเสริมและสนับสนุนด้านอนามัยและสุขภาพของประชาชน</t>
  </si>
  <si>
    <t>4. ป้องกัน ปราบปรามการแพร่ระบาดยาเสพติด</t>
  </si>
  <si>
    <t xml:space="preserve">     1. กรอบและแนวทางในการติดตามและประเมินผล</t>
  </si>
  <si>
    <t xml:space="preserve">กำหนดกรอบเวลา (Time &amp; Time Frame)  ความสอดคล้อง (Relevance)  ความเพียงพอ (Adequacy)  </t>
  </si>
  <si>
    <t>กำหนดแนวทางการวิเคราะห์สภาพแวดล้อมการติดตามและปริมินผลมีความจำเป็นที่จะต้องวิเคราะห์สภาพ</t>
  </si>
  <si>
    <t xml:space="preserve">     2. ระเบียบ วิธีในการติดตามและประเมินผล</t>
  </si>
  <si>
    <t xml:space="preserve"> ระเบียบ วิธีในการติดตามและประเมินผล  วิธีการติดตามและประเมินผล  วิธีการในการติดตามและประเมินผล</t>
  </si>
  <si>
    <t>4. ประชาชนเข้าใจในภารกิจขององค์กร</t>
  </si>
  <si>
    <t>6.4 การท่องเที่ยว</t>
  </si>
  <si>
    <t>6.5 อุตสาหกรรม</t>
  </si>
  <si>
    <t>6.6 การพาณิชย์/กลุ่มอาชีพ</t>
  </si>
  <si>
    <t>เดือน มกราคม</t>
  </si>
  <si>
    <t xml:space="preserve">น้ำอุปโภค    นำน้ำจากลำห้วยหลวง  และแหล่งน้ำสำรอง   คือ   ห้วยยาง  ซึ่งมีน้ำใช้ตลอดปี  และเพียงพอต่อ </t>
  </si>
  <si>
    <t>ขนาดย่อม ขายในราคาไม่แพง</t>
  </si>
  <si>
    <t>2) เครื่องมือ อันได้แก่ เครื่องมือ อุปกรณ์ หรือสิ่งที่ใช้เป็นสื่อสำหรับการติดตามและประเมินผล</t>
  </si>
  <si>
    <t>3. กำหนดเครื่องมือที่ใช้ในการติดตามและประเมินผล</t>
  </si>
  <si>
    <t>1) การสังเกตแบบมีส่วนร่วม  เป็นวิธีการสังเกตที่คณะกรรมการติดตามและประเมินผลเข้าไปใช้ชีวิตร่วมกับ</t>
  </si>
  <si>
    <t>บุคคล  ชุมชน  มีกิจกรรมร่วมกัน</t>
  </si>
  <si>
    <t>แนวทางการพัฒนา พันธกิจ และวิสัยทัศน์ขององค์กรปกครองส่วนท้องถิ่น</t>
  </si>
  <si>
    <t>การจัดประชุมหรืออบรมสัมมนา</t>
  </si>
  <si>
    <t>ผิวจราจร</t>
  </si>
  <si>
    <t>กว้าง 6ม.</t>
  </si>
  <si>
    <t>ขนาดมาตรฐานตาม</t>
  </si>
  <si>
    <t xml:space="preserve">ปริมาณ </t>
  </si>
  <si>
    <t>3,500 ลบ.ม.</t>
  </si>
  <si>
    <t>กองช่าง</t>
  </si>
  <si>
    <t>ซ่อมแซมปรับปรุง</t>
  </si>
  <si>
    <t>เฉพาะส่วนที่ชำรุด</t>
  </si>
  <si>
    <t>ปริมาณ 15,000ลบ.ม.</t>
  </si>
  <si>
    <t>ปริมาณ 1,500  ลบ.ม.</t>
  </si>
  <si>
    <t>และฝาย คสล.1 แห่ง</t>
  </si>
  <si>
    <t>แบบกรมชลประทาน</t>
  </si>
  <si>
    <t>เพื่อช่วยเหลือให้ผู้สูงอายุมี</t>
  </si>
  <si>
    <t>คุณภาพชีวิตที่ดีขึ้น</t>
  </si>
  <si>
    <t>การช่วยเหลือ</t>
  </si>
  <si>
    <t>เพื่อช่วยเหลือผู้สูงอายุ ผู้พิการ</t>
  </si>
  <si>
    <t xml:space="preserve"> และผู้ด้อยโอกาส</t>
  </si>
  <si>
    <t xml:space="preserve">ผู้สูงอายุผู้พิการและผู้ด้อยโอกาส </t>
  </si>
  <si>
    <t>เพื่อส่งเสริมให้เด็กและเยาวชน</t>
  </si>
  <si>
    <t>ไทยมีศักยภาพในการเข้าสู่</t>
  </si>
  <si>
    <t>เพื่อส่งเสริมให้ชุมชนหรือร้าน</t>
  </si>
  <si>
    <t>ค้าใช้เตาย่างที่มีมีคุณภาพ</t>
  </si>
  <si>
    <t>เพื่อส่งเสริมและสนับสนุนสร้าง</t>
  </si>
  <si>
    <t>ความเข้มแข็งให้กลุ่มเยาวชน</t>
  </si>
  <si>
    <t>เพื่อจ่ายเป็นค่าจัดกิจกรรมเกี่ยว</t>
  </si>
  <si>
    <t>กับเด็กและเยาวชน</t>
  </si>
  <si>
    <t>เพื่อให้ประชาชนลดต้นทุน สร้าง</t>
  </si>
  <si>
    <t>ความเข้มแข็ง  และสร้างรายได้</t>
  </si>
  <si>
    <t>เพื่อส่งเสริมให้หมู่บ้านเป็นหมู่บ้าน</t>
  </si>
  <si>
    <t>เข้มแข็ง พึ่งพาตนเองได้</t>
  </si>
  <si>
    <t>โครงการผลิตปุ๋ยอินทรีย์ชีวภาพหมู่บ้าน</t>
  </si>
  <si>
    <t>ต้นแบบ</t>
  </si>
  <si>
    <t>โครงการเลี้ยงไส้เดือนดินกำจัดขยะอินทรีย์</t>
  </si>
  <si>
    <t>เพื่อผลิตปุ๋ยมูลไส้เดือน</t>
  </si>
  <si>
    <t xml:space="preserve"> หน่วยงาน</t>
  </si>
  <si>
    <t>เพื่อความปลอดภัยในชีวิตทรัพย์ให้</t>
  </si>
  <si>
    <t>โครงการส่งเสริมการจัดประสบการณ์</t>
  </si>
  <si>
    <t>เรียนรู้ฯ</t>
  </si>
  <si>
    <t>ก่อสร้างพื้น คสล. ทางเข้าศูนย์พัฒนา</t>
  </si>
  <si>
    <t>เด็กเล็กบ้านไชยวาน</t>
  </si>
  <si>
    <t>ก่อสร้างวิทยาลัยการอาชีพพื้นที่ฝาย</t>
  </si>
  <si>
    <t>ห้วยยาง ม.1</t>
  </si>
  <si>
    <t>เด็กเล็กบ้านดงยางพรพิบูลย์</t>
  </si>
  <si>
    <t>จำนวน 4 ครั้ง</t>
  </si>
  <si>
    <t>บุคลากรมีความเข้าใจ</t>
  </si>
  <si>
    <t>เพื่อให้จนท.รู้บทบาท หน้าที่</t>
  </si>
  <si>
    <t>และจิตบริการที่ดีต่อประชาชน</t>
  </si>
  <si>
    <t>จนท.มีความรู้บทบาท</t>
  </si>
  <si>
    <t>หน้าที่และจิตบริการ</t>
  </si>
  <si>
    <t xml:space="preserve">ที่ดีต่อประชาชน </t>
  </si>
  <si>
    <t>จำนวน 48 ครั้ง</t>
  </si>
  <si>
    <t>จำนวน 24 ครั้ง</t>
  </si>
  <si>
    <t>จำนวน 1 คัน</t>
  </si>
  <si>
    <t>จำนวน  4 ครั้ง</t>
  </si>
  <si>
    <t>9. ทรัพยากรธรรมชาติ</t>
  </si>
  <si>
    <t>7. เศรษฐกิจพอเพียงท้องถิ่น(ด้านการเกษตรและแหล่งน้ำ)</t>
  </si>
  <si>
    <t>3.1.3 แผนพัฒนาภาคตะวันออกเฉียงเหนือ/แผนพัฒนากลุ่มจังหวัด/แผนพัฒนาจังหวัด</t>
  </si>
  <si>
    <t>3.1.4 ยุทธศาสตร์การพัฒนาขององค์กรปกครองส่วนท้องถิ่นในเขตจังหวัด</t>
  </si>
  <si>
    <t>ในการทำงาน</t>
  </si>
  <si>
    <t>ประชาชนได้รับความ</t>
  </si>
  <si>
    <t>สะดวกในการติดต่องาน</t>
  </si>
  <si>
    <t>ของประชาชน</t>
  </si>
  <si>
    <t>จำนวน 4 กิจกรรม</t>
  </si>
  <si>
    <t>บุคลากรได้ความรู้</t>
  </si>
  <si>
    <t>เพิ่มขึ้น</t>
  </si>
  <si>
    <t>ปฏิบัติงาน</t>
  </si>
  <si>
    <t>เพื่อให้มีพื้นที่รองรับภารกิจและ</t>
  </si>
  <si>
    <t>ผู้รับบริการของหน่วยงาน</t>
  </si>
  <si>
    <t>เพื่อให้ผู้ปกครองมีที่สำหรับ</t>
  </si>
  <si>
    <t>นั่งคอยบุตรหลาน</t>
  </si>
  <si>
    <t>ก่อสร้างอาคารห้องประชุมพร้อม</t>
  </si>
  <si>
    <t>ระบบเครื่องเสียง อบต.บ้านแดง</t>
  </si>
  <si>
    <t>ก่อสร้างที่พักคอยสำหรับผู้ปกครอง</t>
  </si>
  <si>
    <t>ศพด.ในสังกัด อบต.บ้านแดง</t>
  </si>
  <si>
    <t>จำนวน 1 หลัง</t>
  </si>
  <si>
    <t xml:space="preserve">จำนวน 15 </t>
  </si>
  <si>
    <t>จำนวน 3 หลัง</t>
  </si>
  <si>
    <t>มีศาลาสำหรับพักคอย</t>
  </si>
  <si>
    <t>มีสถานที่รองรับรองรับ</t>
  </si>
  <si>
    <t>การจัดประชุม</t>
  </si>
  <si>
    <t>มีป้ายบอกระยะทาง</t>
  </si>
  <si>
    <t>สำหรับผู้สัญจรไปมา</t>
  </si>
  <si>
    <t>ผู้ปกครองมีที่สำหรับ</t>
  </si>
  <si>
    <t>พักคอยลูกหลาน</t>
  </si>
  <si>
    <t>ผลสำเร็จของงาน</t>
  </si>
  <si>
    <t>พื้นที่ตำบลบ้านแดง</t>
  </si>
  <si>
    <t>เพื่อจัดหาครุภัณฑ์ที่จำเป็น</t>
  </si>
  <si>
    <t>สะดวกต่อการทำงาน</t>
  </si>
  <si>
    <t>เพื่อให้เครื่องจักรสามารถใช้</t>
  </si>
  <si>
    <t>งานได้ในการซ่อมแซมถนนใน</t>
  </si>
  <si>
    <t>งานได้ในการซ่อมแซม</t>
  </si>
  <si>
    <t>ถนน</t>
  </si>
  <si>
    <t>มีเครื่องจักรสามารถใช้</t>
  </si>
  <si>
    <t>ได้เผยแพร่ข้อมูลข่าวสาร</t>
  </si>
  <si>
    <t>มีสถานที่ในการจัดเก็บ</t>
  </si>
  <si>
    <t>จำนวน 1 เครื่อง</t>
  </si>
  <si>
    <t>จำนวน 1 แห่ง</t>
  </si>
  <si>
    <t xml:space="preserve">ร้อยละ 80 </t>
  </si>
  <si>
    <t>ประชาชนมีความ</t>
  </si>
  <si>
    <t>พึงพอใจ</t>
  </si>
  <si>
    <t>เพื่อรวบรวมองค์ความรู้</t>
  </si>
  <si>
    <t>เพื่อพัฒนาบุคลากรด้าน</t>
  </si>
  <si>
    <t>พลังงานในชุมชน</t>
  </si>
  <si>
    <t>จัดตั้งศูนย์การเรียนรู้ด้านพลังงาน</t>
  </si>
  <si>
    <t>พลังงานทดแทนและการอนุรักษ์</t>
  </si>
  <si>
    <t>พลังงาน</t>
  </si>
  <si>
    <t>ความรู้เกี่ยวกับพลังงาน</t>
  </si>
  <si>
    <t>ทดแทน</t>
  </si>
  <si>
    <t>บุคลากรชุมชนให้มี</t>
  </si>
  <si>
    <t>บุคลากรได้ความรู้เพิ่ม</t>
  </si>
  <si>
    <t>ขึ้น</t>
  </si>
  <si>
    <t>เบาวชนได้ความรู้เพิ่ม</t>
  </si>
  <si>
    <t>บุคลากรร้อยละ 80</t>
  </si>
  <si>
    <t>มีความรู้เพิ่มขึ้น</t>
  </si>
  <si>
    <t>เพื่อให้ประชาชนได้ทราบ</t>
  </si>
  <si>
    <t>ประโยชน์สูงสุดของสมุนไพรไทย</t>
  </si>
  <si>
    <t>ประชาชนร้อยละ 80</t>
  </si>
  <si>
    <t>ได้รับความรู้</t>
  </si>
  <si>
    <t>ประชาชนทราบถึง</t>
  </si>
  <si>
    <t>ประโยชน์ของสมุนไพร</t>
  </si>
  <si>
    <t>การสำรวจความพึงพอใจในการ</t>
  </si>
  <si>
    <t>ปฏิบัติงานของหน่วยงาน</t>
  </si>
  <si>
    <t>เพื่อสนับสนุนการ</t>
  </si>
  <si>
    <t>หน่วนงานมีช่องทาง</t>
  </si>
  <si>
    <t>เผยแพร่ประชาสัมพันธ์</t>
  </si>
  <si>
    <t>โครงการศูนย์พัฒนาเด็กเล็กปลอด</t>
  </si>
  <si>
    <t>โรคภัยของอบต.บ้านแดง</t>
  </si>
  <si>
    <t>ศูนย์พัฒนาเด็กเล็ก</t>
  </si>
  <si>
    <t>ปลอดโรคภัย</t>
  </si>
  <si>
    <t>เพื่อพัฒนาแนวคิด และแนวทาง</t>
  </si>
  <si>
    <t>การพัฒนาครูบุคลากรและนร.</t>
  </si>
  <si>
    <t>น่าอยู่</t>
  </si>
  <si>
    <t>อสม.มีประสิทธิภาพ</t>
  </si>
  <si>
    <t>ในการทำงานเพิ่มขึ้น</t>
  </si>
  <si>
    <t>ตามข้อบัญญัติ</t>
  </si>
  <si>
    <t>ที่เบิกจ่าย</t>
  </si>
  <si>
    <t>ผู้ประสบความเดือดร้อน</t>
  </si>
  <si>
    <t xml:space="preserve"> จำนวน 4กิจกรรม</t>
  </si>
  <si>
    <t>จำนวน  1  ชมรม</t>
  </si>
  <si>
    <t>ร้อยละที่</t>
  </si>
  <si>
    <t>ร้อยละที่ผู้สูง</t>
  </si>
  <si>
    <t>ร้อยละที่ผู้สูงอายุ</t>
  </si>
  <si>
    <t>พอใจ</t>
  </si>
  <si>
    <t>ผู้สูงอายุได้พบปะและร่วม</t>
  </si>
  <si>
    <t>กิจกรรม</t>
  </si>
  <si>
    <t>ภัยพึงพอใจ</t>
  </si>
  <si>
    <t>ร้อยละที่ผู้ประสบ</t>
  </si>
  <si>
    <t>โครงการสงเคราะห์ผู้ป่วยผู้ด้อยโอกาส</t>
  </si>
  <si>
    <t xml:space="preserve">และครอบครัวผู้มีรายได้น้อย ผู้ไร้ที่พึ่ง </t>
  </si>
  <si>
    <t>ร้อยละของ</t>
  </si>
  <si>
    <t>รับการช่วยเหลือ</t>
  </si>
  <si>
    <t>ผู้ด้อยโอกาสได้</t>
  </si>
  <si>
    <t>และประสบปัญหาได้รับ</t>
  </si>
  <si>
    <t>เพื่อช่วยเหลือให้กับผู้ด้อยโอกาส</t>
  </si>
  <si>
    <t>ผู้ด้อยโอกาสได้รับการ</t>
  </si>
  <si>
    <t>ช่วยเหลือ</t>
  </si>
  <si>
    <t>ผู้พิการได้รับความสะดวก</t>
  </si>
  <si>
    <t>ต่อเติมศูนย์ส่งเสริมสุขภาพผู้สูงอายุพร้อม</t>
  </si>
  <si>
    <t>จำนวน 4กิจกรรม</t>
  </si>
  <si>
    <t xml:space="preserve">ผู้สูงอายุ </t>
  </si>
  <si>
    <t>ผู้สูงอายุ ผู้พิการ</t>
  </si>
  <si>
    <t>ผู้พิการ</t>
  </si>
  <si>
    <t>ร้อยละที่ผู้พิการ</t>
  </si>
  <si>
    <t>ได้รับความสะดวก</t>
  </si>
  <si>
    <t xml:space="preserve">เพื่อสร้างความสุขให้กับผู้สูงอายุ </t>
  </si>
  <si>
    <t>ร้อยละที่เข้าร่วม</t>
  </si>
  <si>
    <t>โครงการพึงพอใจ</t>
  </si>
  <si>
    <t>ผู้สูงอายุมีคุณภาพชีวิตที่</t>
  </si>
  <si>
    <t>ดีขึ้น</t>
  </si>
  <si>
    <t>ผู้สูงอายุผู้พิการและผู้ด้อย</t>
  </si>
  <si>
    <t>โอกาส ได้รับการดูแล</t>
  </si>
  <si>
    <t>ผู้สูงอายุมีความสุข</t>
  </si>
  <si>
    <t>ผู้สูงอายุมีสุขภาพร่างกาย</t>
  </si>
  <si>
    <t>สร้างความสามัคคี</t>
  </si>
  <si>
    <t>จำนวน   4   หลัง</t>
  </si>
  <si>
    <t>เพื่อช่วยเหลือผู้ขาดแคลนในชุมชน</t>
  </si>
  <si>
    <t xml:space="preserve"> ช่วยเหลือผู้ขาดแคลนใน</t>
  </si>
  <si>
    <t>ผู้ประสบภัย</t>
  </si>
  <si>
    <t>แก่ผู้ขาดแคลนและยากจนตำบลบ้านแดง</t>
  </si>
  <si>
    <t>สนับสนุนทุนการซ่อมแซมบ้านที่อยู่อาศัยให้</t>
  </si>
  <si>
    <t>ผู้ประสบภัยธรรมชาติ</t>
  </si>
  <si>
    <t>ร้อยละที่ประชาชน</t>
  </si>
  <si>
    <t>ร้อยละที่นักเรียน</t>
  </si>
  <si>
    <t>นักเรียนได้เรียนหนังสือ</t>
  </si>
  <si>
    <t>ร้อยละที่กลุ่ม</t>
  </si>
  <si>
    <t>กลุ่มได้รับการสนับสนุน</t>
  </si>
  <si>
    <t>เงินทุน เกิดรายได้เพิ่มขึ้น</t>
  </si>
  <si>
    <t>ร้อยละที่ผู้ร่วม</t>
  </si>
  <si>
    <t>การผลิตข้าวมีผลลิตสูง</t>
  </si>
  <si>
    <t>และมีคุณภาพดี</t>
  </si>
  <si>
    <t>ประชาชนมีอาชีพเสริม</t>
  </si>
  <si>
    <t>เพิ่มรายได้</t>
  </si>
  <si>
    <t>โครงการส่งเสริมการใช้ปุ๋ยชีวภาพใน</t>
  </si>
  <si>
    <t>จักรสาน</t>
  </si>
  <si>
    <t>โครงการเพิ่มประสิทธิภาพการผลิตอาหาร</t>
  </si>
  <si>
    <t>สัตว์</t>
  </si>
  <si>
    <t>ร้อยละที่สมาชิก</t>
  </si>
  <si>
    <t>ประชาชนได้ความรู้</t>
  </si>
  <si>
    <t>และเพิ่มรายได้</t>
  </si>
  <si>
    <t>สมาชิกกลุ่มได้ความรู้</t>
  </si>
  <si>
    <t>ประชาชนมีรายได้เพิ่มขึ้น</t>
  </si>
  <si>
    <t>และลดรายจ่าย</t>
  </si>
  <si>
    <t>ผู้ป่วยเอดส์ได้รับการช่วย</t>
  </si>
  <si>
    <t>เหลือสวัสดิการ</t>
  </si>
  <si>
    <t>อายุพึงพอใจ</t>
  </si>
  <si>
    <t>ร้อยละที่ผู้ป่วย</t>
  </si>
  <si>
    <t>เอดส์พึงพอใจ</t>
  </si>
  <si>
    <t>ความและสร้างรายได้</t>
  </si>
  <si>
    <t>ประชาชนลดต้นทุน สร้าง</t>
  </si>
  <si>
    <t>จำนวน 15หมู่บ้าน</t>
  </si>
  <si>
    <t>ร้อยละของประชาชน</t>
  </si>
  <si>
    <t>ที่มีรายได้เพิ่มขึ้น</t>
  </si>
  <si>
    <t>สำนักงาน</t>
  </si>
  <si>
    <t>ปลัด</t>
  </si>
  <si>
    <t>ประชาชนมีประสิทธิภาพ</t>
  </si>
  <si>
    <t>ในการใช้พลังงานชีวมวล</t>
  </si>
  <si>
    <t>ชุมชนใช้เตาย่างที่มี</t>
  </si>
  <si>
    <t>คุณภาพเพิ่มขึ้น</t>
  </si>
  <si>
    <t>ร้อยละที่ชุมชน</t>
  </si>
  <si>
    <t>ใช้เตาย่างเพิ่มขึ้น</t>
  </si>
  <si>
    <t>เด็กและเยาวะชน</t>
  </si>
  <si>
    <t>ได้รับการเอาใจใส่</t>
  </si>
  <si>
    <t>เยาวชนมีความเข้มแข็ง</t>
  </si>
  <si>
    <t>และได้ทำกิจกรรมร่วมกัน</t>
  </si>
  <si>
    <t>อบต.มีข้อมูลพื้นฐาน</t>
  </si>
  <si>
    <t>ในการพัฒนาท้องถิ่น</t>
  </si>
  <si>
    <t>เด็กและเยาวชนไทย</t>
  </si>
  <si>
    <t>มีศักยภาพในการแข่งขัน</t>
  </si>
  <si>
    <t>ด้านพลังงาน</t>
  </si>
  <si>
    <t>สะดวกและปลอดภัย</t>
  </si>
  <si>
    <t>เพื่อให้การสัญจรไปมามี</t>
  </si>
  <si>
    <t>ความสะดวกและปลอดภัย</t>
  </si>
  <si>
    <t>ทำให้ประชาชน</t>
  </si>
  <si>
    <t>เดินทางได้สะดวก</t>
  </si>
  <si>
    <t>และปลอดภัย</t>
  </si>
  <si>
    <t>ปลอดภัย</t>
  </si>
  <si>
    <t>สะดวก</t>
  </si>
  <si>
    <t>น้ำไม่ท่วมขังและไหล</t>
  </si>
  <si>
    <t>ลดการเกิดอุบัติเหตุ</t>
  </si>
  <si>
    <t>ทางถนน</t>
  </si>
  <si>
    <t>อุบัติหตุลดลง</t>
  </si>
  <si>
    <t>ประชาชนเดินทางได้</t>
  </si>
  <si>
    <t>ในชีวิตและทรัพย์สิน</t>
  </si>
  <si>
    <t>ผิวจราจรก. 8 ม.</t>
  </si>
  <si>
    <t>เพื่อความปลอดภัย</t>
  </si>
  <si>
    <t>มีไฟฟ้าใช้เพิ่มขึ้น</t>
  </si>
  <si>
    <t>ปลอดภัยใรชีวิตและ</t>
  </si>
  <si>
    <t>ทรัพย์สิน</t>
  </si>
  <si>
    <t>เพื่อให้ประชาชนมีน้ำใน</t>
  </si>
  <si>
    <t>การอุปโภคบริโภคเพียงพอ</t>
  </si>
  <si>
    <t>ประชาชนมีไฟฟ้าใช้เพื่อ</t>
  </si>
  <si>
    <t>การเกษตรและมีความ</t>
  </si>
  <si>
    <t>อุปโภคบริโภคอย่างเพียงพอ</t>
  </si>
  <si>
    <t>เพื่อให้ประชาชนได้ใช้น้ำ</t>
  </si>
  <si>
    <t>จากบ่อบาดาล</t>
  </si>
  <si>
    <t>เพื่อเก็บกักน้ำไว้ใช้ในฤดู</t>
  </si>
  <si>
    <t>แล้ง  และป้องกันน้ำท่วม</t>
  </si>
  <si>
    <t>หอถังประปา</t>
  </si>
  <si>
    <t>ระบบเปิด-ปิดน้ำ</t>
  </si>
  <si>
    <t>คุณภาพน้ำ</t>
  </si>
  <si>
    <t>ประปาผิวดิน</t>
  </si>
  <si>
    <t>บ่อดาดาล</t>
  </si>
  <si>
    <t>คลองน้ำจำนวน</t>
  </si>
  <si>
    <t>1 แห่ง</t>
  </si>
  <si>
    <t>ร้อยละของความพึง</t>
  </si>
  <si>
    <t>ประชาชนมีมีน้ำอุปโภค</t>
  </si>
  <si>
    <t>และบริโภคอย่างเพียงพอ</t>
  </si>
  <si>
    <t>เพื่อแก้ไขปัญหาการตื้นเขิน</t>
  </si>
  <si>
    <t>และเก็บกักน้ำใช้ในฤดูแล้ง</t>
  </si>
  <si>
    <t>ระยะทาง 800 ม.</t>
  </si>
  <si>
    <t xml:space="preserve">ระยะทาง </t>
  </si>
  <si>
    <t>2,000 ม.</t>
  </si>
  <si>
    <t>ประชาชนมีน้ำใช้ในการ</t>
  </si>
  <si>
    <t>อุปโภคบริโภค</t>
  </si>
  <si>
    <t>ประชาชนมีน้ำใช้ในฤดู</t>
  </si>
  <si>
    <t>แล้ง</t>
  </si>
  <si>
    <t>แล้งและใช้เพาะปลูก</t>
  </si>
  <si>
    <t>กักน้ำไว้ใช้ฤดูแล้งและ</t>
  </si>
  <si>
    <t>ป้องกันน้ำท่วม</t>
  </si>
  <si>
    <t>เกษตรกรมีน้ำใช้</t>
  </si>
  <si>
    <t>ประชาชนมีน้ำเพียงพอ</t>
  </si>
  <si>
    <t xml:space="preserve">เก็บกักน้ำไว้ใช้ในฤดูแล้ง  </t>
  </si>
  <si>
    <t>เพื่อนำน้ำไปใช้เพื่อทำเกษตร</t>
  </si>
  <si>
    <t>มีน้ำเพื่อทำการเกษตร</t>
  </si>
  <si>
    <t>ประชาชนมีน้ำใช้เพื่อ</t>
  </si>
  <si>
    <t>ที่ได้ใช้น้ำเพิ่มขึ้น</t>
  </si>
  <si>
    <t>ประชาชนได้ใช้ในการ</t>
  </si>
  <si>
    <t>ทำการเกษตรทุกฤดู</t>
  </si>
  <si>
    <t>เก็บกักน้ำไว้ใช้เพื่อการ</t>
  </si>
  <si>
    <t>ลำห้วยหลวงน้ำไหล</t>
  </si>
  <si>
    <t>ได้สะดวก</t>
  </si>
  <si>
    <t>เพาะปลูกทางการเกษตร</t>
  </si>
  <si>
    <t>การจัดการศึกษา</t>
  </si>
  <si>
    <t>เพื่อส่งเสริมและพัฒนาศักยภาพ</t>
  </si>
  <si>
    <t>ร้อยละของการ</t>
  </si>
  <si>
    <t>ทดสอบบุคลากร</t>
  </si>
  <si>
    <t>บุคลากรมีศักยภาพใน</t>
  </si>
  <si>
    <t>การทำงานเพิ่มขึ้น</t>
  </si>
  <si>
    <t>จำนวน 3ศูนย์</t>
  </si>
  <si>
    <t>จำนวน 1 ศูนย์</t>
  </si>
  <si>
    <t>มีความพึงพอใจ</t>
  </si>
  <si>
    <t>นักเรียนได้รับการสนับ</t>
  </si>
  <si>
    <t>สนุนทางการศึกษา</t>
  </si>
  <si>
    <t>นักเรียนได้รับการส่ง</t>
  </si>
  <si>
    <t>เสริมพัฒนาการ</t>
  </si>
  <si>
    <t>นักเรียนได้ทำงานและ</t>
  </si>
  <si>
    <t>มีรายได้ช่วงปิดภาคเรียน</t>
  </si>
  <si>
    <t>นักเรียนสามารถอ่าน</t>
  </si>
  <si>
    <t>หนังสือได้คล่องขึ้น</t>
  </si>
  <si>
    <t>การบริหารจัด</t>
  </si>
  <si>
    <t>การมีประสิทธิ</t>
  </si>
  <si>
    <t>ภาพตามหลัก</t>
  </si>
  <si>
    <t>ธรรมมาภิบาล</t>
  </si>
  <si>
    <t>3.5 รายละเอียดยุทธศาสตร์</t>
  </si>
  <si>
    <t>ผลลิต/</t>
  </si>
  <si>
    <t>ผลผลิต/</t>
  </si>
  <si>
    <t>ด้าน</t>
  </si>
  <si>
    <t>ผู้รับผิดชอบ</t>
  </si>
  <si>
    <t>ด้านการบริหารจัดการ</t>
  </si>
  <si>
    <t>สำนักงานปลัด</t>
  </si>
  <si>
    <t>ทุกหน่วยงาน</t>
  </si>
  <si>
    <t>กองการศึกษาฯ</t>
  </si>
  <si>
    <t>เพิ่มทักษะ /ทำกิจกรรมร่วมกัน</t>
  </si>
  <si>
    <t>แผนพัฒนาท้องถิ่นสี่ปี (พ.ศ. 2561-2564)</t>
  </si>
  <si>
    <t>สำหรับ  อุดหนุนองค์กรปกครองส่วนท้องถิ่น  ส่วนราชการ  รัฐวิสาหกิจ  องค์กรประชาชน</t>
  </si>
  <si>
    <t>ที่ขอรับเงิน</t>
  </si>
  <si>
    <t>อุดหนุน</t>
  </si>
  <si>
    <t>สำหรับ  ประสานโครงการพัฒนาองค์การบริหารส่วนจังหวัด</t>
  </si>
  <si>
    <t>ปี 2562</t>
  </si>
  <si>
    <t xml:space="preserve">   1.1 แผนงานบริหารงานทั่วไป</t>
  </si>
  <si>
    <t>การแสดงออกถึง</t>
  </si>
  <si>
    <t>ความจงรักภักดี</t>
  </si>
  <si>
    <t>ร้อยละของผู้เข้า</t>
  </si>
  <si>
    <t>ร่วมกิจกรรม</t>
  </si>
  <si>
    <t>ติดกล้องวงจรปิดจุดเสี่ยงภัยภายใน</t>
  </si>
  <si>
    <t>หมู่บ้าน  ม.12</t>
  </si>
  <si>
    <t>ผู้คิดร้ายตระหนักถึงความผิด</t>
  </si>
  <si>
    <t>จำนวน  4 กิจกรรม</t>
  </si>
  <si>
    <t>พื้นที่ ม.12</t>
  </si>
  <si>
    <t>จำนวน 4 จุด</t>
  </si>
  <si>
    <t>จัดตั้งอาสาสมัครกู้ชีพและเตือนภัย</t>
  </si>
  <si>
    <t>ประจำหมู่บ้าน 1-15</t>
  </si>
  <si>
    <t>อบรมพึงพอใจ</t>
  </si>
  <si>
    <t>ร้อยละของจำนวน</t>
  </si>
  <si>
    <t>คดีลดลง</t>
  </si>
  <si>
    <t>ชุมชนมีความเป็นระเบียบ</t>
  </si>
  <si>
    <t>มีอาสาสมัครปฏิบัติ</t>
  </si>
  <si>
    <t>หน้าที่กู้ชีพกู้ภัย</t>
  </si>
  <si>
    <t>ป้องกันภัยในพื้นที่</t>
  </si>
  <si>
    <t>ประชาชนไม่เผาป่าและมี</t>
  </si>
  <si>
    <t>ความรู้ในการป้องกันไฟป่า</t>
  </si>
  <si>
    <t>มีความรู้ในการป้องกัน</t>
  </si>
  <si>
    <t>ไม่มีโรคพิษสุนัขบ้าระบาด</t>
  </si>
  <si>
    <t>ลดและป้องกันการแพร่</t>
  </si>
  <si>
    <t>ประชาชนมีสุขภาพร่างกาย</t>
  </si>
  <si>
    <t>ที่แข็งแรง</t>
  </si>
  <si>
    <t>มีตลาดที่สะอาด ถูกหลัก</t>
  </si>
  <si>
    <t>อนามัย น่าซื้อ</t>
  </si>
  <si>
    <t>ประชาชนมีสถานที่ใน</t>
  </si>
  <si>
    <t>การประชาคมร่วมกัน</t>
  </si>
  <si>
    <t>ประชาชนมีสถานที่ที่ปลอดภัย</t>
  </si>
  <si>
    <t>ในการทำกิจกรรมร่วมกัน</t>
  </si>
  <si>
    <t>ประชาชนมีห้องน้ำ</t>
  </si>
  <si>
    <t>ในสถานที่ส่วนรวม</t>
  </si>
  <si>
    <t>เรียบร้อย</t>
  </si>
  <si>
    <t>มีเตาเผากำจัดขยะที่ถูกวิธี</t>
  </si>
  <si>
    <t>มีบ่อขะที่มีขนาดเพียง</t>
  </si>
  <si>
    <t>พอกับปริมาณขยะ</t>
  </si>
  <si>
    <t>ทราบถึงความสำคัญของ</t>
  </si>
  <si>
    <t>การปกครองส่วนท้องถิ่น</t>
  </si>
  <si>
    <t>ผู้นำท้องที่,ท้องถิ่นมีความ</t>
  </si>
  <si>
    <t>รักความสามัคคีปกป้องชาติ</t>
  </si>
  <si>
    <t>สะดวกในการเดินทางไปมา</t>
  </si>
  <si>
    <t>ชุมชนปลอดจาก</t>
  </si>
  <si>
    <t>เยาวชนพ้นจากภัย</t>
  </si>
  <si>
    <t>แสดงความจงรักภักดีต่อชาติ</t>
  </si>
  <si>
    <t>ทราบข่าวสารที่มีคุณภาพ</t>
  </si>
  <si>
    <t>ประชาชนได้เรียนรู้การจัด</t>
  </si>
  <si>
    <t>เวทีประชาคมและแผน</t>
  </si>
  <si>
    <t>ประชาธิปไตยร่วมกัน</t>
  </si>
  <si>
    <t>เด็กและเยาวชนมีสัมพันธ์</t>
  </si>
  <si>
    <t>อันดีกับครอบครัว</t>
  </si>
  <si>
    <t>พลเมืองดีได้รับความช่วย</t>
  </si>
  <si>
    <t>เหลือและมีขวัญกำลังใจ</t>
  </si>
  <si>
    <t>เข้าอบรม</t>
  </si>
  <si>
    <t>ร้อยละของจนท.</t>
  </si>
  <si>
    <t>ร้อยละที่ผู้เข้าอบรม</t>
  </si>
  <si>
    <t>ได้ความรู้เพิ่มขึ้น</t>
  </si>
  <si>
    <t>ได้ทักษะเพิ่มขึ้น</t>
  </si>
  <si>
    <t>มีรถใช้ในการปฏิบัติ</t>
  </si>
  <si>
    <t>หน้าที่เหตุฉุกเฉินในพื้นที่</t>
  </si>
  <si>
    <t>อัคคีภัย</t>
  </si>
  <si>
    <t>กันสาธารณภัยพื้นที่ตำบลบ้านแดง</t>
  </si>
  <si>
    <t>เพื่อปลูกจิตสำนึกประชาชนงดเผาป่า</t>
  </si>
  <si>
    <t>ร้อยละที่จำนวน</t>
  </si>
  <si>
    <t>ไฟไหม้ป่าลดลง</t>
  </si>
  <si>
    <t>จำนวน15 หมู่บ้าน</t>
  </si>
  <si>
    <t>จำนวน15หมู่บ้าน</t>
  </si>
  <si>
    <t>ร้อยละของเยาวชน</t>
  </si>
  <si>
    <t>ที่เข้าร่วมโครงการ</t>
  </si>
  <si>
    <t>เพื่อคัดกรองสุขภาพผู้สูงอายุมี</t>
  </si>
  <si>
    <t>สุขภาพดีและการบริการที่ทั่วถึง</t>
  </si>
  <si>
    <t>เยาวชนมีความรู้เรื่อง</t>
  </si>
  <si>
    <t>การป้องกันเอดสืและ</t>
  </si>
  <si>
    <t>ท้องไม่พร้อม</t>
  </si>
  <si>
    <t>ผุ้สูงอายุได้รับบริการ</t>
  </si>
  <si>
    <t>สุขภาพอย่างทั่วถึง</t>
  </si>
  <si>
    <t>ร้อยละที่เยาวชน</t>
  </si>
  <si>
    <t>ท้องไม่พร้อมลดลง</t>
  </si>
  <si>
    <t>อุบัติเหตุลดลง</t>
  </si>
  <si>
    <t>ร้อยละที่คนติด</t>
  </si>
  <si>
    <t>ยาเสพติดลดลง</t>
  </si>
  <si>
    <t>ประชาชนอยู่อย่างสงบ</t>
  </si>
  <si>
    <t>สุขและยุติธรรม</t>
  </si>
  <si>
    <t>จำนวน1กิจกรรม</t>
  </si>
  <si>
    <t>จำนวน4กิจกรรม</t>
  </si>
  <si>
    <t>เพื่อแสดงความจงรักภักดี และ</t>
  </si>
  <si>
    <t>มีส่วนร่วมในงานเฉลิมสมเด็จ</t>
  </si>
  <si>
    <t>พระเทพฯ</t>
  </si>
  <si>
    <t>ประชาชนได้แสดง</t>
  </si>
  <si>
    <t xml:space="preserve">ความจงรักภักดี </t>
  </si>
  <si>
    <t>ประชาชนมีโอกาส</t>
  </si>
  <si>
    <t>ได้ถือครองที่ดิน</t>
  </si>
  <si>
    <t>ประชาชนได้รับการช่วย</t>
  </si>
  <si>
    <t>เหลืออย่างเร่งด่วน</t>
  </si>
  <si>
    <t xml:space="preserve">โครงการสำรวจการออกโฉนดและนส.3ก </t>
  </si>
  <si>
    <t>ในเขตตำบลบ้านแดง</t>
  </si>
  <si>
    <t>โครงการรณรงค์ชุมชน ลด ละเลิกสิ่งเสพติด</t>
  </si>
  <si>
    <t>ร้อยละของชุมชน</t>
  </si>
  <si>
    <t>ที่ปลอดยาเสพติด</t>
  </si>
  <si>
    <t>ชุมชนปลอดยาเสพติด</t>
  </si>
  <si>
    <t>ความต้องการของชุมชน</t>
  </si>
  <si>
    <t>ได้รับทราบปัญหาและ</t>
  </si>
  <si>
    <t>หมู่บ้านมีความสะอาด</t>
  </si>
  <si>
    <t>และได้ร่วมกิจกรรม</t>
  </si>
  <si>
    <t>แยกขยะและสร้างรายได้</t>
  </si>
  <si>
    <t>ประชาชนในชุมชนรู้จักคัด</t>
  </si>
  <si>
    <t>โครงการท้องถิ่นไทยรวมใจภักดิ์ รักพื้นที่</t>
  </si>
  <si>
    <t>สีเขียวฯ</t>
  </si>
  <si>
    <t>เพื่อเพิ่มปริมาณสัตว์น้ำให้มี</t>
  </si>
  <si>
    <t>ปริมาณมาก</t>
  </si>
  <si>
    <t>เพื่ออปท.มีส่วนร่วมในการแก้</t>
  </si>
  <si>
    <t>น่าอยู่สวยงาม</t>
  </si>
  <si>
    <t>ปัญหาภาวะโลกร้อน สร้างเมือง</t>
  </si>
  <si>
    <t>โครงการรณรงค์ลดการใช้สารเคมีทำการ</t>
  </si>
  <si>
    <t>เกษตรคืนชีวิตให้ห้วยหลวง</t>
  </si>
  <si>
    <t>โครงการปล่อยพันธุ์สัตว์น้ำเฉลิมพระ</t>
  </si>
  <si>
    <t>เกียรติฯเนื่องในวันพ่อแห่งชาติ</t>
  </si>
  <si>
    <t>เพื่อสนับสนุนศูนย์ถ่ายทอดข้อมูล</t>
  </si>
  <si>
    <t>เพื่อทางการเกษตรกับประชาชน</t>
  </si>
  <si>
    <t>เพื่อเพิ่มพื้นที่ป่าไม้และสร้างวัตถุ</t>
  </si>
  <si>
    <t>ดิบที่นำมาส่งเสริมการผลิตและ</t>
  </si>
  <si>
    <t>ใช้พลังงานทดแทน</t>
  </si>
  <si>
    <t xml:space="preserve">เพื่อให้แหล่งน้ำไม่มีผักตบชวา </t>
  </si>
  <si>
    <t>และสัตว์น้ำได้เจริญเติบโตเต็มที่</t>
  </si>
  <si>
    <t>ร้อยละของคนจับ</t>
  </si>
  <si>
    <t>สัตว์น้ำลดลง</t>
  </si>
  <si>
    <t>ปริมาณสัตว์น้ำเพิ่มขึ้น</t>
  </si>
  <si>
    <t>ลดภาวะโลกร้อนและ</t>
  </si>
  <si>
    <t>สร้างเมืองน่าอยู่</t>
  </si>
  <si>
    <t>3. สรุปปัญหาอุปสรรคการดำเนินงานที่ผ่านมาและแนวทางการแก้ไข ปีงบประมาณ พ.ศ. 2557-2560</t>
  </si>
  <si>
    <t>ยุทธศาสตร์ที่ 1 ด้านการบริหารจัดการ</t>
  </si>
  <si>
    <t>ยุทธศาสตร์ที่ 2 ด้านโครงสร้างพื้นฐาน</t>
  </si>
  <si>
    <t>ยุทธศาสตร์ที่ 3 ด้านงานส่งเสริมคุณภาพชีวิต</t>
  </si>
  <si>
    <t>ยุทธศาสตร์ที่ 4 ด้านการศึกษา กีฬา อนุรักษ์ศาสนา  ศิลปวัฒนธรรม  ประเพณีภูมิปัญญาท้องถิ่น</t>
  </si>
  <si>
    <t xml:space="preserve">ยุทธศาสตร์ที่ 5 ด้านการสร้างความเข้มแข็งให้ชุมชน  สาธารณสุขและสิ่งแวดล้อม </t>
  </si>
  <si>
    <t>ด้านบริหาร</t>
  </si>
  <si>
    <t>จัดการ</t>
  </si>
  <si>
    <t>ด้านการศึกษา กีฬา อนุรักษ์</t>
  </si>
  <si>
    <t xml:space="preserve">ศาสนา  ศิลปวัฒนธรรม  </t>
  </si>
  <si>
    <t>ประเพณีภูมิปัญญาท้องถิ่น</t>
  </si>
  <si>
    <t>ด้านการสร้างความเข้มแข็งให้</t>
  </si>
  <si>
    <t>ชุมชน  สาธารณสุขและ</t>
  </si>
  <si>
    <t xml:space="preserve">สิ่งแวดล้อม </t>
  </si>
  <si>
    <t>ก.ยุทธศาสตร์จังหวัดที่ 1  การพัฒนาศักยภาพการค้าการลงทุนเพื่อเพิ่มขีดความสามารถในการแข่งขันด้วยเทคโนโลยีที่ทันสมัยและเป็นสากล</t>
  </si>
  <si>
    <t>3. ยุทธศาสตร์ ด้านงานส่งเสริมคุณภาพชีวิต</t>
  </si>
  <si>
    <t xml:space="preserve">4.ยุทธศาสตร์ ด้านการศึกษา กีฬา อนุรักษ์ศาสนา ศิลปวัฒนธรรม  ประเพณีภูมิปัญญาท้องถิ่น  </t>
  </si>
  <si>
    <t>5. ยุทธศาสตร์  ด้านการสร้างความเข้มแข็งให้ชุมชน  สาธารณสุขและสิ่งแวดล้อม</t>
  </si>
  <si>
    <t>1.ยุทธศาสตร์  ด้านการบริหารจัดการ</t>
  </si>
  <si>
    <t>2. ยุทธศาสตร์  ด้านโครงสร้างพื้นฐาน</t>
  </si>
  <si>
    <t>1.ยุทธศาสตร์ด้านโครงสร้างพื้นฐาน</t>
  </si>
  <si>
    <t>1.ยุทธศาสตร์ด้านบริหารจัดการ</t>
  </si>
  <si>
    <t>2.ยุทธศาสตร์ด้านโครงสร้างพื้นฐาน</t>
  </si>
  <si>
    <t>3.ยุทธศาสตร์ด้านส่งเสริมคุณภาพชีวิต</t>
  </si>
  <si>
    <t>4.ยุทธศาสตร์การศึกษา กีฬา อนุรักษ์ศาสนา</t>
  </si>
  <si>
    <t>ศิลปวัฒนธรรม ประเพณี ภูมิปัญญาท้องถิ่น</t>
  </si>
  <si>
    <t xml:space="preserve">4.ยุทธศาสตร์ด้านการศึกษา กีฬา  อนุรักษ์ศาสนา </t>
  </si>
  <si>
    <t>ร้อยละของบุคลากร</t>
  </si>
  <si>
    <t>ที่เข้าใจระเบียบ</t>
  </si>
  <si>
    <t>ที่รู้บทบาทหน้าที่</t>
  </si>
  <si>
    <t>ที่พึงพอใจ</t>
  </si>
  <si>
    <t>อุดหนุน โครงการศูนย์ข้อมูล</t>
  </si>
  <si>
    <t>ซื้อการจ้าง อำเภอพิบูลย์รักษ์</t>
  </si>
  <si>
    <t>ข่าวสารและศูนย์ข้อมูลการ</t>
  </si>
  <si>
    <t>เพื่อให้ข้อมูลข่าวสาร</t>
  </si>
  <si>
    <t>เผยแพร่อย่างเป็นปัจจุบัน</t>
  </si>
  <si>
    <t>และกว้างขวาง</t>
  </si>
  <si>
    <t>เพื่อพัฒนาความรู้ให้กับ</t>
  </si>
  <si>
    <t>บุคลากร</t>
  </si>
  <si>
    <t>อบรมได้ความรู้เพิ่ม</t>
  </si>
  <si>
    <t>ร้อยละของครูที่</t>
  </si>
  <si>
    <t>ผ่านการอบรม</t>
  </si>
  <si>
    <t>ร้อยละของผู้ปกครอง</t>
  </si>
  <si>
    <t>โครงการอบรมคุณธรรมจริยธรรมบุคลากร</t>
  </si>
  <si>
    <t>คอมพิวเตอร์เบื้องต้นให้แก่ส.อบต.และ</t>
  </si>
  <si>
    <t>บุคลกรในหน่วยงาน</t>
  </si>
  <si>
    <t>เพื่อส่งเสริมให้บุคลากร/</t>
  </si>
  <si>
    <t>หน่วยงานใช้คอมพิวเตอร์</t>
  </si>
  <si>
    <t>เบื้องต้นได้</t>
  </si>
  <si>
    <t>กองการ</t>
  </si>
  <si>
    <t>ศึกษา</t>
  </si>
  <si>
    <t>โครงการฝึกอบรมพัฒนาศักยภาพครู</t>
  </si>
  <si>
    <t>4. ประชาชนต้องการทราบข้อมูลก่อนการลงมือทำกิจกรรม/โครงการงบประมาณ</t>
  </si>
  <si>
    <t>5. ผู้นำควรมีการชี้แจงให้ประชาชนทราบเกี่ยวกับงบประมาณของแต่ละโครงการ</t>
  </si>
  <si>
    <t>9. การแก้ไขปัญหาความต้องการของประชาชน ยังไม่มีความรวดเร็วเท่าใดนัก</t>
  </si>
  <si>
    <t>10. อยากให้มีการแยกถังขยะเปียก ขยะแห้ง ขยะอันตราย</t>
  </si>
  <si>
    <t>11. อยากให้เพิ่มงบประมาณในการพัฒนา</t>
  </si>
  <si>
    <t>ควรเป็นโครงการที่อยู่ในอำนาจหน้าที่ขององค์การบริหารส่วนตำบลบ้านแดง</t>
  </si>
  <si>
    <t>เพื่อให้บรรลุวิสัยทัศน์ที่วางไว้</t>
  </si>
  <si>
    <t>2.ควรจัดงบประมาณสนับสนุนการดำเนินงานในแต่ละด้านตามยุทธศาสตร์ให้มีความใกล้เคียงกันโดยมีเป้าหมาย</t>
  </si>
  <si>
    <t>ภายในปี งบประมาณ</t>
  </si>
  <si>
    <t>3.ควรดำเนินงานตามโครงการต่าง ๆ ให้เป็นไปตามแผนดำเนินงาน และเร่งรัดการเบิกจ่ายงบประมาณให้แล้วเสร็จ</t>
  </si>
  <si>
    <t>6. อยากให้เจ้าหน้าที่ของ อบต. เป็นผู้ประชาสัมพันธ์ในการจัดทำกิจกรรม/โครงการโดยตรง เพื่อให้เกิดความ</t>
  </si>
  <si>
    <t>เข้าใจที่ชัดเจน</t>
  </si>
  <si>
    <t>7. อยากให้ อบต. สรุปผลการดำเนินงานให้ประชาชนได้รับทราบ หลังจากที่ได้ดำเนินโครงการ/กิจกรรมแล้ว</t>
  </si>
  <si>
    <t>8. อยากให้มีการรายงานผลโครงการต่างๆ ให้ประชาชนได้รับทราบ ด้วยวิธีการต่างๆ เช่น เสียงตามสายของแต่ละ</t>
  </si>
  <si>
    <t>สำนัก</t>
  </si>
  <si>
    <t>โครงการอบรมให้ความรู้สมาชิกกลุ่มผู้ใช้</t>
  </si>
  <si>
    <t>น้ำในการจัดตั้งสหกรณ์ผู้ใช้น้ำ</t>
  </si>
  <si>
    <t>ผู้นำสามารถพูดภาษา</t>
  </si>
  <si>
    <t>ต่างประเทศได้</t>
  </si>
  <si>
    <t>โครงการทำความสะอาดและพัฒนา</t>
  </si>
  <si>
    <t>ตลาดสด อบต.บ้านแดง</t>
  </si>
  <si>
    <t>สนับสนุนศูนย์ยุติธรรมตำบลบ้านแดง</t>
  </si>
  <si>
    <t>( ศูนย์นำร่อง)</t>
  </si>
  <si>
    <t>เพื่อความเป็นระเบียบเรียบร้อย</t>
  </si>
  <si>
    <t>ของชุมชน</t>
  </si>
  <si>
    <t>งานปลัด</t>
  </si>
  <si>
    <t>1.3 แผนงาน สาธารณสุข</t>
  </si>
  <si>
    <t>เพื่อเผยแพร่ข้อมูลข่าวสารให้เยาวชน</t>
  </si>
  <si>
    <t>ได้รับทราบและป้องกันโรคเอดส์</t>
  </si>
  <si>
    <t>จำนวน4 กิจกรรม</t>
  </si>
  <si>
    <t>ก่อสร้างเตาเผาขยะ  อบต.บ้านแดง</t>
  </si>
  <si>
    <t>เพื่ออำนวยความสะดวกให้ผู้เดิน</t>
  </si>
  <si>
    <t>ทางสัญจรไปมาในพื้นที่</t>
  </si>
  <si>
    <t>และสวนสาธารณะ</t>
  </si>
  <si>
    <t>มีต้นไม้เพิ่มขึ้น</t>
  </si>
  <si>
    <t>จำนวนศัตรูพืชลดลง</t>
  </si>
  <si>
    <t>ดินมีความอุดมสมบูรณ์</t>
  </si>
  <si>
    <t>เป็นแหล่งศึกษาและรวบรวม</t>
  </si>
  <si>
    <t>ประชาชนมีสถานที่ออก</t>
  </si>
  <si>
    <t>กำลังกายเพิ่มขึ้น</t>
  </si>
  <si>
    <t>เกษตรกรรู้ประโยชน์ของ</t>
  </si>
  <si>
    <t>การปลูกถั่ว</t>
  </si>
  <si>
    <t>แหล่งน้ำไม่มีผักตบชวา</t>
  </si>
  <si>
    <t>ทำให้น้ำไหลสะดวก</t>
  </si>
  <si>
    <t>พื้นที่ป่าเพิ่มขึ้นและ</t>
  </si>
  <si>
    <t>เกตรกรรู้จักการใช้พลังงาน</t>
  </si>
  <si>
    <t>ยังมีความอุดมสมบูรณ์</t>
  </si>
  <si>
    <t>มีศูนย์บริการข้อมูลทาง</t>
  </si>
  <si>
    <t>เกษตรแก่ประชาชน</t>
  </si>
  <si>
    <t>ดินและสิ่งมีชีวิตในลำห้วย</t>
  </si>
  <si>
    <t>หลวงมีความอุดมสมบูรณ์</t>
  </si>
  <si>
    <t>มีความอุดมสมบูรณ์</t>
  </si>
  <si>
    <t>และนักเรียนศูนย์พัฒนาเด็กเล็กทั้ง 3ศูนย์</t>
  </si>
  <si>
    <t>1.2 แผนงาน การศึกษา</t>
  </si>
  <si>
    <t>จำนวน  3 โครงการ</t>
  </si>
  <si>
    <t>จำนวน  4 โครงการ</t>
  </si>
  <si>
    <t>จำนวน  16 โครงการ</t>
  </si>
  <si>
    <t>จำนวน  1 โครงการ</t>
  </si>
  <si>
    <t>จำนวน  8 โครงการ</t>
  </si>
  <si>
    <t>1) ยุทธศาสตร์ด้านบริหารจัดการ</t>
  </si>
  <si>
    <t xml:space="preserve">   1.2 แผนงาน การศึกษา</t>
  </si>
  <si>
    <t xml:space="preserve">   1.4 แผนงาน สังคมสงเคราะห์</t>
  </si>
  <si>
    <t xml:space="preserve">   1.5 แผนงาน เคหะและชุมชน</t>
  </si>
  <si>
    <t xml:space="preserve">   1.6 แผนงาน สร้างความเข้มแข็งให้กับชุมชน</t>
  </si>
  <si>
    <t xml:space="preserve">   1.7 แผนงาน การศาสนา วัฒนธรรม และนันทนาการ</t>
  </si>
  <si>
    <t xml:space="preserve">   1.8 แผนงาน การเกษตร</t>
  </si>
  <si>
    <t>2) ยุทธศาสตร์ด้านโครงสร้างพื้นฐาน</t>
  </si>
  <si>
    <t xml:space="preserve">   1.3 แผนงาน สาธารณสุข</t>
  </si>
  <si>
    <t xml:space="preserve">   1.1 แผนงาน สังคมสงเคราะห์</t>
  </si>
  <si>
    <t>3) ยุทธศาสตร์ด้านงานส่งเสริมคุณภาพชีวิต</t>
  </si>
  <si>
    <t xml:space="preserve">   1.3 แผนงาน การเกษตร</t>
  </si>
  <si>
    <t xml:space="preserve">   1.2 แผนงาน สร้างความเข้มแข็งให้กับชุมชน</t>
  </si>
  <si>
    <t xml:space="preserve"> ศิลปวัฒนธรรม  ประเพณีภูมิปัญญาท้องถิ่น  </t>
  </si>
  <si>
    <t xml:space="preserve">5. ยุทธศาสตร์  ด้านการสร้างความเข้มแข็งให้ชุมชน </t>
  </si>
  <si>
    <t xml:space="preserve">   1.1  แผนงาน บริหารงานทั่วไป</t>
  </si>
  <si>
    <t xml:space="preserve">   1.4 แผนงาน เคหะและชุมชน</t>
  </si>
  <si>
    <t xml:space="preserve">   1.5 แผนงาน สร้างความเข้มแข็งให้กับชุมชน</t>
  </si>
  <si>
    <t>จำนวน  22 โครงการ</t>
  </si>
  <si>
    <t xml:space="preserve">   1.2 แผนงาน การรักษาความสงบภายใน</t>
  </si>
  <si>
    <t>ด้านบริหารทั่วไป</t>
  </si>
  <si>
    <t>ด้านบริการชุมชนและสังคม</t>
  </si>
  <si>
    <t>ด้านการเศรษฐกิจ</t>
  </si>
  <si>
    <t>ด้านการดำเนินงานอื่น</t>
  </si>
  <si>
    <t>แผนงานบริหารงานทั่วไป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</si>
  <si>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</si>
  <si>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</si>
  <si>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</si>
  <si>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</si>
  <si>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</si>
  <si>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 วัฒนธรรมและนันทนาการ</t>
  </si>
  <si>
    <t>แผนงานการเกษตร</t>
  </si>
  <si>
    <t>แผนงานงบกลาง</t>
  </si>
  <si>
    <t>แผนงานการรักษาความสงบภายใน</t>
  </si>
  <si>
    <t>4.5.3 รับลงทะเบียนและประสานโครงการเงินอุดหนุนเพื่อการเลี้ยงดูเด็กแรกเกิด</t>
  </si>
  <si>
    <t xml:space="preserve">       - ทางหลวงชนบท อด 4066  บ้านแดง - สุมเส้า</t>
  </si>
  <si>
    <t xml:space="preserve">       - ทางหลวงแผ่นดินหมายเลข  2312  ถนนสาดยางเส้น อำเภอหนองหาน - อำเภอเพ็ญ</t>
  </si>
  <si>
    <t xml:space="preserve">       - ทางหลวงแผ่นดินหมายเลข  2410 บ้านดอนกลอย - บ้านสามพร้าว </t>
  </si>
  <si>
    <t xml:space="preserve">มีไฟฟ้าอย่างทั่วถึงทุกหมู่บ้าน และกำลังพัฒนาและขยายเขตไฟฟ้าเพื่อการเกษตร ไฟฟ้าแสงสว่างให้ทั่วถึง </t>
  </si>
  <si>
    <t>5.5.1 ไปรษณีย์อำเภอพิบูลย์รักษ์    จำนวน  1  แห่ง</t>
  </si>
  <si>
    <t>5.5.2 มีท่ารถขนส่งบริษัทอีสานทัวร์และบริษัท 407พัฒนา   จำนวน  2  แห่ง  ให้บริการทุกวัน</t>
  </si>
  <si>
    <t>9.1 น้ำ</t>
  </si>
  <si>
    <t>9.4 คุณภาพของทรัพยากรธรรมชาติ</t>
  </si>
  <si>
    <t>ข้อมูลจากฝ่ายทะเบียนกรมการปกครอง     อ.พิบูลย์รักษ์    จ.อุดรธานี   วันที่  6   ตุลาคม  2559</t>
  </si>
  <si>
    <t>ประเภทของการทำการเกษตร</t>
  </si>
  <si>
    <t>ผลผลิต</t>
  </si>
  <si>
    <t>ต้นทุนการผลิตเฉลี่ย</t>
  </si>
  <si>
    <t>ราคาขายโดยเฉลี่ย</t>
  </si>
  <si>
    <t>(กก./ไร่)</t>
  </si>
  <si>
    <t>(บาท/ไร่)</t>
  </si>
  <si>
    <t>1) ทำนา</t>
  </si>
  <si>
    <t>7.1 ข้อมูลด้านการเกษตร</t>
  </si>
  <si>
    <t>(1) บ้านแดง หมู่ที่ 1</t>
  </si>
  <si>
    <t xml:space="preserve">     ในเขตชลประทาน</t>
  </si>
  <si>
    <t>2) ทำสวน</t>
  </si>
  <si>
    <t>3) ทำไร่</t>
  </si>
  <si>
    <t>4) อื่นๆ</t>
  </si>
  <si>
    <t xml:space="preserve">     นอกเขตชลประทาน</t>
  </si>
  <si>
    <t xml:space="preserve">     ไร่อ้อย</t>
  </si>
  <si>
    <t xml:space="preserve">     ไร่ข้าวโพด</t>
  </si>
  <si>
    <t xml:space="preserve">     ไร่มันสัมปะหลัง</t>
  </si>
  <si>
    <t xml:space="preserve">     อื่นๆ โปรดระบุ</t>
  </si>
  <si>
    <t xml:space="preserve">     สวน.....................</t>
  </si>
  <si>
    <t>(ครัวเรือน/ไร่)</t>
  </si>
  <si>
    <t>10 คร./300 ไร่</t>
  </si>
  <si>
    <t>50 คร.</t>
  </si>
  <si>
    <t>30 คร.</t>
  </si>
  <si>
    <t>(2) บ้านหนองผักแว่น หมู่ที่ 2</t>
  </si>
  <si>
    <t>17 คร./650 ไร่</t>
  </si>
  <si>
    <t>30 ครัวเรือน</t>
  </si>
  <si>
    <t>100 ครัวเรือน</t>
  </si>
  <si>
    <t>20 ครัวเรือน</t>
  </si>
  <si>
    <t>(3) บ้านไชยวานน้อย หมู่ที่ 3</t>
  </si>
  <si>
    <t>138 ครัวเรือน</t>
  </si>
  <si>
    <t>ประเภทแหล่งน้ำทางการเกษตร</t>
  </si>
  <si>
    <t>1) ห้วย / ลำธาร</t>
  </si>
  <si>
    <t>2) หนองน้ำ / บึง</t>
  </si>
  <si>
    <t>3) อ่างเก็บน้ำ</t>
  </si>
  <si>
    <t>4) ฝาย</t>
  </si>
  <si>
    <t>5) สระ</t>
  </si>
  <si>
    <t>6) คลองชลประทาน</t>
  </si>
  <si>
    <t>ความเพียงพอของปริมาณน้ำฝน</t>
  </si>
  <si>
    <t>เพียงพอ</t>
  </si>
  <si>
    <t>ไม่เพียงพอ</t>
  </si>
  <si>
    <t>การเข้าถึงแหล่งน้ำการเกษตร</t>
  </si>
  <si>
    <t>ไม่ทั่วถึง</t>
  </si>
  <si>
    <t>(4) บ้านดงยาง หมู่ที่ 4</t>
  </si>
  <si>
    <t>(6) บ้านดอนเขือง หมู่ที่ 6</t>
  </si>
  <si>
    <t>(5) บ้านโพธิ์ หมู่ที่ 5</t>
  </si>
  <si>
    <t>(8) บ้านโนนดู่  หมู่ที่ 8</t>
  </si>
  <si>
    <t>(7) บ้านแดง  หมู่ที่ 7</t>
  </si>
  <si>
    <t>(9) บ้านโนนลือชัย  หมู่ที่ 9</t>
  </si>
  <si>
    <t>(10) บ้านแดง หมู่ที่ 10</t>
  </si>
  <si>
    <t>(11) บ้านแดง หมู่ที่ 11</t>
  </si>
  <si>
    <t>(12) บ้านไชยวานพัฒนา หมู่ที่ 12</t>
  </si>
  <si>
    <t>(13) บ้านแดง หมู่ที่ 13</t>
  </si>
  <si>
    <t>(14) บ้านดงไร่ หมู่ที่ 14</t>
  </si>
  <si>
    <t>(15) บ้านพรพิบูลย์  หมู่ที่ 15</t>
  </si>
  <si>
    <t>8. ศาสนา ประเพณี วัฒนธรรม</t>
  </si>
  <si>
    <r>
      <t>9.2 ป่าไม้</t>
    </r>
    <r>
      <rPr>
        <sz val="16"/>
        <color theme="1"/>
        <rFont val="TH Baijam"/>
      </rPr>
      <t xml:space="preserve">  ในเขตตำบลบ้านแดง ไม่มีป่าไม้</t>
    </r>
  </si>
  <si>
    <r>
      <t>9.3 ภูเขา</t>
    </r>
    <r>
      <rPr>
        <sz val="16"/>
        <color theme="1"/>
        <rFont val="TH Baijam"/>
      </rPr>
      <t xml:space="preserve">  ในเขตตำบลบ้านแดง ไม่มีภูเขา</t>
    </r>
  </si>
  <si>
    <t>/</t>
  </si>
  <si>
    <t>60 ครัวเรือน</t>
  </si>
  <si>
    <t>7) ประปาหมู่บ้าน</t>
  </si>
  <si>
    <t>8) ประปาส่วนภูมิภาค</t>
  </si>
  <si>
    <t xml:space="preserve">     สวนยางพารา</t>
  </si>
  <si>
    <t xml:space="preserve">     สวนครัว</t>
  </si>
  <si>
    <t>จำนวน  9  โครงการ</t>
  </si>
  <si>
    <t xml:space="preserve">   1.9 แผนงาน การพาณิชย์</t>
  </si>
  <si>
    <t>ร้อยละที่เด็กด้อย</t>
  </si>
  <si>
    <t>โอกาสพึงพอใจ</t>
  </si>
  <si>
    <t xml:space="preserve">     สวนกล้วย</t>
  </si>
  <si>
    <t>อยู่ระหว่างดำเนินการ</t>
  </si>
  <si>
    <t>12</t>
  </si>
  <si>
    <t>26</t>
  </si>
  <si>
    <t>1,112,000</t>
  </si>
  <si>
    <t>7,530,350</t>
  </si>
  <si>
    <t>533,000</t>
  </si>
  <si>
    <t>7,655,980</t>
  </si>
  <si>
    <t>1,273,500</t>
  </si>
  <si>
    <t>18,104,830</t>
  </si>
  <si>
    <t>140</t>
  </si>
  <si>
    <t>ยุทธศาสตร์ที่ 1 ด้านบริหารจัดการ</t>
  </si>
  <si>
    <t xml:space="preserve">ยุทธศาสตร์ 4 ด้านการศึกษา กีฬา อนุรักษ์ศาสนา ศิลปวัฒนธรรม  ประเพณีภูมิปัญญาท้องถิ่น  </t>
  </si>
  <si>
    <t>อยู่ระหว่างดำเนินการเบิกจ่าย</t>
  </si>
  <si>
    <t>ร้อยละของความสำเร็จของเป้าหมาย/ผลผลิตโครงการ</t>
  </si>
  <si>
    <t>ค่าที่แสดงความก้าวหน้าของเป้าหมาย</t>
  </si>
  <si>
    <t>แผนงานการพาณิชย์</t>
  </si>
  <si>
    <t>5.1 การติดตามและประเมินผลยุทธศาสตร์และโครงการ</t>
  </si>
  <si>
    <t>การติดตามและประเมินผล</t>
  </si>
  <si>
    <t>5.2 สรุปผลการพัฒนาท้องถิ่นในภาพรวม</t>
  </si>
  <si>
    <t xml:space="preserve">วิธีในการติดตามและประเมินผลแผนพัฒนา  </t>
  </si>
  <si>
    <t xml:space="preserve">(1) แบบตัวบ่งชี้การปฏิบัติงาน (Performance Indicators) </t>
  </si>
  <si>
    <t xml:space="preserve">(3) แบบมุ่งวัดผลสัมฤทธิ์ (Result Framework Model (RF)) </t>
  </si>
  <si>
    <t xml:space="preserve">(4) แบบเชิงเหตุผล (Logical Model) ตัวแบบเชิงเหตุผล หรือ Logical Model </t>
  </si>
  <si>
    <t xml:space="preserve">(7) แบบการประเมินแบบมีส่วนร่วม (Participatory Methods) </t>
  </si>
  <si>
    <t xml:space="preserve">(8) แบบการประเมินผลกระทบ (Impact Evaluation) </t>
  </si>
  <si>
    <t xml:space="preserve">(9) แบบการประเมินความเสี่ยง (Risk Assessment Model) </t>
  </si>
  <si>
    <t>(10) แบบการประเมินตนเอง (Self-assessment Model) และ</t>
  </si>
  <si>
    <t>(Key  Performance  Indicators  : KPIs) ผลกระทบ (Impact)</t>
  </si>
  <si>
    <t xml:space="preserve">ประชาชนได้ประโยชน์อย่างไรหรือราชการได้ประโยชน์อย่างไร  วัดผลนั้นได้จริงหรือไม่ หรือวัดได้เท่าไหร่ </t>
  </si>
  <si>
    <t>5.3  ข้อเสนอแนะในการจัดทำแผนพัฒนาท้องถิ่นในอนาคต</t>
  </si>
  <si>
    <t>ข้อสังเกต ข้อเสนอแนะ ผลจากการพัฒนา</t>
  </si>
  <si>
    <t>5.3.1</t>
  </si>
  <si>
    <t>5.3.2</t>
  </si>
  <si>
    <t xml:space="preserve">  </t>
  </si>
  <si>
    <t>ปกครองส่วนท้องถิ่น</t>
  </si>
  <si>
    <t>แบบ ผ.08</t>
  </si>
  <si>
    <t>บัญชีครุภัณฑ์</t>
  </si>
  <si>
    <t>หมวด</t>
  </si>
  <si>
    <t>ประเภท</t>
  </si>
  <si>
    <t>(ผลผลิตของครุภัณฑ์)</t>
  </si>
  <si>
    <t>บริหารงานทั่วไป</t>
  </si>
  <si>
    <t>ค่าครุภัณฑ์</t>
  </si>
  <si>
    <t>ครุภัณฑ์คอมพิวเตอร์</t>
  </si>
  <si>
    <t>ครุภัณฑ์สำนักงาน</t>
  </si>
  <si>
    <t>ครุภัณฑ์อื่น</t>
  </si>
  <si>
    <t>การศึกษา</t>
  </si>
  <si>
    <t>กองการศึกษา</t>
  </si>
  <si>
    <t>สังคมสงเคราะห์</t>
  </si>
  <si>
    <t>เคหะและชุมชน</t>
  </si>
  <si>
    <t>ครุภัณฑ์ก่อสร้าง</t>
  </si>
  <si>
    <t>สร้างความเข้มแข็งให้</t>
  </si>
  <si>
    <t>ครุภัณฑ์ไฟฟ้าและวิทยุ</t>
  </si>
  <si>
    <t>ครุภัณฑ์เครื่องดับเพลิง</t>
  </si>
  <si>
    <t xml:space="preserve">การศาสนา วัฒนธรรม </t>
  </si>
  <si>
    <t>และนันทนาการ</t>
  </si>
  <si>
    <t>ครุภัณฑ์การเกษตร</t>
  </si>
  <si>
    <t>การพาณิชย์</t>
  </si>
  <si>
    <t>(เครื่องพ่นหมอกควันแบบ</t>
  </si>
  <si>
    <t>ติดตั้งรถ)</t>
  </si>
  <si>
    <t>ประชาชนมีน้ำประปาใช้ทุกครัวเรือน</t>
  </si>
  <si>
    <t>1.</t>
  </si>
  <si>
    <t>ประชาชนมีถนนใช้ในการสัญจรไปมาได้สะดวก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</si>
  <si>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</si>
  <si>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</si>
  <si>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</si>
  <si>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</si>
  <si>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</si>
  <si>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</si>
  <si>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</si>
  <si>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</si>
  <si>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</si>
  <si>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</si>
  <si>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</si>
  <si>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</si>
  <si>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</si>
  <si>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ตามที่องค์การบริหารส่วนตำบลบ้านแดงได้ดำเนินงานโครงการต่างๆ ตั้งแต่มีงบประมาณ พ.ศ. 2557 – 2560</t>
  </si>
  <si>
    <t>เพื่อแก้ไขปัญหาของประชาชนและพัฒนาองค์กรให้เกิดความมั่งคง โดยยึดผลประโยชน์ของประชาชนเป็นที่ตั้ง ตาม</t>
  </si>
  <si>
    <t>นโยบายของผู้บริหารในการพัฒนา ดังต่อไปนี้</t>
  </si>
  <si>
    <t xml:space="preserve">ปัญหาการเกิดอาญชญากรรมในพื้นที่ลดลง  </t>
  </si>
  <si>
    <t>เด็กได้รับการส่งเสริมพัฒนาการทางด้านร่างกาย อารมณ์ และสติปัญญาสมวัย</t>
  </si>
  <si>
    <t>ผู้สูงอายุ  ผู้พิการ  ผู้ป่วยเอดส์  ได้รับเงินช่วยเหลือเบี้ยยังชีพทุกคน</t>
  </si>
  <si>
    <t>ประชาชนได้รับความช่วยเหลือด้านป้องกันบรรเทาและสาธาณะภัย</t>
  </si>
  <si>
    <t>ส่งเสริมให้ประชาชนมีส่วนร่วมในการจัดการขยะในชุมนและเกิดความสามัคคีในหมู่คณะ</t>
  </si>
  <si>
    <t>ประชาชนได้มีส่วนร่วมในการตรวจสอบการดำเนินงานโครงการต่างๆ ของอบต.บ้านแดง</t>
  </si>
  <si>
    <t>ประชาชนมีไฟฟ้าใช้ภายในครัวเรือน  มีไฟฟ้าแสงสว่างตามสี่แยก และมีการขยายเขตไฟฟ้าเพื่อการเกษตร</t>
  </si>
  <si>
    <t>ตามความต้องการประชาชน ถึงแม้ยังไม่ได้ครบ ทางผู้บริหารก็ให้ความสำคัญและจัดสรรงบประมาณด้านไฟฟ้าทุกปี</t>
  </si>
  <si>
    <t xml:space="preserve">ส่งเสริมให้ประชาชนอนุรักษ์ภูมิปัญญาท้องถิ่น ด้วยการแต่งกายด้วยผ้ามัดหมี่ย้อมคราม </t>
  </si>
  <si>
    <t>พัฒนาศูนย์เด็กเล็กให้น่าอยู่และมีประสิทธิภาพ</t>
  </si>
  <si>
    <t>ส่งเสริม สนับสนุนด้านศิลปวัฒนธรรม ศิลปวัตถุ ศาสนา ขนบธรรมเนียมประเพณี</t>
  </si>
  <si>
    <t>ประชาชนได้รับความสะดวกในการชำระภาษีบำรุงท้องที่</t>
  </si>
  <si>
    <t>ประชาชนมีส่วนร่วมในการจัดทำแผนชุมชน  แผนพัฒนาท้องถิ่น</t>
  </si>
  <si>
    <t>15.</t>
  </si>
  <si>
    <t>ประชาชนมีสถานที่ออกกำลังกายและพักผ่อนหย่อนใจ</t>
  </si>
  <si>
    <t>16.</t>
  </si>
  <si>
    <t>ประชาชนได้ความรู้จากการจัดและฝึกอบรมด้านอาชีพ</t>
  </si>
  <si>
    <t xml:space="preserve">   2.2 ผลกระทบ</t>
  </si>
  <si>
    <t xml:space="preserve">   2.1 ผลที่ได้รับ/ผลที่สำคัญ</t>
  </si>
  <si>
    <t>เป็นแนวทางในการแก้ไขและสนองความต้องการของประชาชน  ทางเจ้าหน้าที่ได้รวบรวมปัญหาและความต้องการของ</t>
  </si>
  <si>
    <t>หน้าธนาคารเพื่อการเกษตรและสหกรณ์การเกษตรท ซึ่งเป็นความรับผิดชอบของกรมทางหลวง  ซึ่งเป็นปัญหาที่เกิดขึ้น</t>
  </si>
  <si>
    <t>ของประชาชนได้</t>
  </si>
  <si>
    <t>จึงทำให้เกิดความไม่เข้าใจถึงบทบาทหน้าที่ของ อบต.จากประชาชนบางส่วน</t>
  </si>
  <si>
    <t xml:space="preserve">    1. การช่วยเหลือประชาชนที่ได้รับความเดือนร้อนจากปัญหาน้ำท่วมขังและส่งกลิ่นเหม็น รางระบายน้ำถนน</t>
  </si>
  <si>
    <t xml:space="preserve">    3. ด้วยงบประมาณที่มีอย่างจำกัด ทำให้ไม่สามารถซื้อรถกู้ชีพและอุปกรณ์ในการช่วยเหลือผู้ประสบภัยทาง</t>
  </si>
  <si>
    <t xml:space="preserve">ถนนได้ </t>
  </si>
  <si>
    <t>4. ยุทธศาสตร์ ด้านการศึกษา กีฬา อนุรักษ์ศาสนา</t>
  </si>
  <si>
    <t>เกิดความเดือนร้อน</t>
  </si>
  <si>
    <t xml:space="preserve">   5. การก่อสร้างหรือปรับปรุงถนนในฤดูฝน ทำให้ชาวบ้านเดือดร้อนในการสัญจร</t>
  </si>
  <si>
    <t xml:space="preserve"> เพื่อให้บุคลากรครูจัดประสบ</t>
  </si>
  <si>
    <t xml:space="preserve"> -</t>
  </si>
  <si>
    <t>บุคลากรครูจัดประสบ</t>
  </si>
  <si>
    <t>การณ์ให้กับนักเรียนอย่างมี</t>
  </si>
  <si>
    <t>การณ์ให้กับนักเรียน</t>
  </si>
  <si>
    <t>คุณภาพ</t>
  </si>
  <si>
    <t>อย่างมีคุณภาพ</t>
  </si>
  <si>
    <t xml:space="preserve"> ส่งเสริมเด็กให้มีทัศนคติที่ดีต่อ</t>
  </si>
  <si>
    <t>เด็กนักเรียนมีทัศนคติที่ดี</t>
  </si>
  <si>
    <t>การเล่นกีฬา มีสุขภาพร่างกาย</t>
  </si>
  <si>
    <t>ต่อการเล่นกีฬา และมี</t>
  </si>
  <si>
    <t>สุขภาพร่างกายแข็งแรง</t>
  </si>
  <si>
    <t xml:space="preserve"> เพื่อให้เด็กนักเรียนมีสุขภาพ</t>
  </si>
  <si>
    <t>เด็กนักเรียนมีสุขภาพ</t>
  </si>
  <si>
    <t>ที่ดีและมีอนามัยสมบูรณ์</t>
  </si>
  <si>
    <t>ที่ดีและมีอนามัย</t>
  </si>
  <si>
    <t>สมบูรณ์แข็งแรง</t>
  </si>
  <si>
    <t xml:space="preserve"> เพื่อให้เด็กนักเรียนได้เรียนรู้</t>
  </si>
  <si>
    <t>เด็กนักเรียนได้เรียนรู้</t>
  </si>
  <si>
    <t>เข้าใจในการป้องกันอันตราย</t>
  </si>
  <si>
    <t>เข้าใจในการป้องกัน</t>
  </si>
  <si>
    <t>และเตรียมการป้องกันได้ทัน</t>
  </si>
  <si>
    <t>อันตรายและเตรียม</t>
  </si>
  <si>
    <t>เหตุการณ์</t>
  </si>
  <si>
    <t>การป้องกันได้ทัน</t>
  </si>
  <si>
    <t xml:space="preserve"> เพื่อให้เด็กนักเรียนได้รับ</t>
  </si>
  <si>
    <t>เด็กนักเรียนได้รับ</t>
  </si>
  <si>
    <t>ความสนุกสนานจากการ</t>
  </si>
  <si>
    <t>และผู้ปกครอง</t>
  </si>
  <si>
    <t>ความสนุกสนานจาก</t>
  </si>
  <si>
    <t>จัดกิจกรรมและกล้า</t>
  </si>
  <si>
    <t>การจัดกิจกรรมและ</t>
  </si>
  <si>
    <t>แสดงออก สร้างความสัมพันธ์</t>
  </si>
  <si>
    <t>กล้าแสดงออกสร้าง</t>
  </si>
  <si>
    <t>อันดีระหว่างเด็กกับผู้ปกครอง</t>
  </si>
  <si>
    <t>ความสัมพันธ์อันดี</t>
  </si>
  <si>
    <t>ระหว่างเด็กกับผู้ปกครอง</t>
  </si>
  <si>
    <t xml:space="preserve"> เพื่อให้ครูได้พัฒนาตนเอง</t>
  </si>
  <si>
    <t>บุคลากรครูได้พัฒนา</t>
  </si>
  <si>
    <t>ในการผลิตสื่อการเรียน</t>
  </si>
  <si>
    <t>ตนเองในการผลิตสื่อ</t>
  </si>
  <si>
    <t xml:space="preserve">การสอน และเด็กนักเรียน </t>
  </si>
  <si>
    <t xml:space="preserve">การเรียนการสอน </t>
  </si>
  <si>
    <t>เรียนรู้ได้ง่ายขึ้น</t>
  </si>
  <si>
    <t xml:space="preserve">และเด็กนักเรียน </t>
  </si>
  <si>
    <t xml:space="preserve"> เพื่อให้บุคลากรครูเตรียม</t>
  </si>
  <si>
    <t>บุคลากรครูเตรียม</t>
  </si>
  <si>
    <t>ความพร้อมด้านการเรียนรู้</t>
  </si>
  <si>
    <t>ความพร้อมด้านการ</t>
  </si>
  <si>
    <t>ให้นักเรียนอย่างมีคุณภาพ</t>
  </si>
  <si>
    <t>เรียนรู้ให้นักเรียน</t>
  </si>
  <si>
    <t xml:space="preserve"> สร้างความสัมพันธ์อันดี </t>
  </si>
  <si>
    <t>ครู เด็ก และผู้ปกครอง</t>
  </si>
  <si>
    <t>ระหว่างครู เด็ก และ</t>
  </si>
  <si>
    <t>มีความสัมพันธ์อันดี</t>
  </si>
  <si>
    <t>ผู้ปกครอง</t>
  </si>
  <si>
    <t>ต่อกัน</t>
  </si>
  <si>
    <t xml:space="preserve"> เพื่อให้ครูและผู้ปกครอง</t>
  </si>
  <si>
    <t>ร้อยละของครู</t>
  </si>
  <si>
    <t>ครูและผู้ปกครอง</t>
  </si>
  <si>
    <t>เข้าใจถึงธรรมชาติของเด็ก</t>
  </si>
  <si>
    <t>เข้าใจถึงธรรมชาติ</t>
  </si>
  <si>
    <t>และสังเกตุพฤติกรรมของเด็ก</t>
  </si>
  <si>
    <t>มีความเข้าใจถึง</t>
  </si>
  <si>
    <t>ของเด็กและสังเกตุ</t>
  </si>
  <si>
    <t>พฤติกรรมของ</t>
  </si>
  <si>
    <t>พฤติกรรมของเด็ก</t>
  </si>
  <si>
    <t>เด็กเพิ่มขึ้น</t>
  </si>
  <si>
    <t xml:space="preserve"> เพื่อให้ครูมีส่วนร่วมในการ</t>
  </si>
  <si>
    <t xml:space="preserve"> เพื่อให้ครูมีส่วนร่วม</t>
  </si>
  <si>
    <t>ช่วยเหลือนักเรียนอย่างมี</t>
  </si>
  <si>
    <t>นักเรียนได้รับ</t>
  </si>
  <si>
    <t>ในการช่วยเหลือ</t>
  </si>
  <si>
    <t>ประสิทธิภาพ</t>
  </si>
  <si>
    <t>ความช่วยเหลือ</t>
  </si>
  <si>
    <t>นักเรียนอย่างมี</t>
  </si>
  <si>
    <t xml:space="preserve"> เพื่อให้นักเรียนมีวัสดุทาง</t>
  </si>
  <si>
    <t>นักเรียนมีวัสดุทาง</t>
  </si>
  <si>
    <t>การศึกษาอย่างเพียงพอและ</t>
  </si>
  <si>
    <t>การศึกษาอย่าง</t>
  </si>
  <si>
    <t>เกิดประโยชน์สูงสุด</t>
  </si>
  <si>
    <t>เพียงพอและเกิด</t>
  </si>
  <si>
    <t>ประโยชน์สูงสุด</t>
  </si>
  <si>
    <t xml:space="preserve"> เพื่อปลูกจิตสำนึกให้เด็ก</t>
  </si>
  <si>
    <t>เด็กนักเรียนปลูกจิต</t>
  </si>
  <si>
    <t>รู้จักการออม และการใช้จ่าย</t>
  </si>
  <si>
    <t>นักเรียนที่มีการ</t>
  </si>
  <si>
    <t>สำนึกให้เด็กรู้จัก</t>
  </si>
  <si>
    <t>อย่างเหมาะสม</t>
  </si>
  <si>
    <t>ออมเพิ่มมากขึ้น</t>
  </si>
  <si>
    <t>การออม และการ</t>
  </si>
  <si>
    <t>ใช้จ่ายอย่างเหมาะสม</t>
  </si>
  <si>
    <t xml:space="preserve"> เพื่อให้เด็กนักเรียนมีความ</t>
  </si>
  <si>
    <t>เด็กนักเรียนมีความ</t>
  </si>
  <si>
    <t>มั่นใจในตนเองและกล้า</t>
  </si>
  <si>
    <t>นักเรียนที่มีความ</t>
  </si>
  <si>
    <t>มั่นใจในตนเองและ</t>
  </si>
  <si>
    <t>แสดงออก</t>
  </si>
  <si>
    <t>กล้าแสดงออก</t>
  </si>
  <si>
    <t>เพิ่มมากขึ้น</t>
  </si>
  <si>
    <t xml:space="preserve"> เพื่อให้ผู้เรียนมีส่วนร่วมใน</t>
  </si>
  <si>
    <t>เด็กนักเรียนมีส่วนร่วม</t>
  </si>
  <si>
    <t>การเรียนการสอนมากขึ้น</t>
  </si>
  <si>
    <t>นักเรียนที่มี</t>
  </si>
  <si>
    <t>ในการเรียนการสอน</t>
  </si>
  <si>
    <t>ส่วนร่วมเพิ่มขึ้น</t>
  </si>
  <si>
    <t>มากขึ้น</t>
  </si>
  <si>
    <t>ประสบการณ์นอกสถานที่</t>
  </si>
  <si>
    <t xml:space="preserve"> เพื่อให้เด็กนักเรียนมี</t>
  </si>
  <si>
    <t>เด็กนักเรียนมี</t>
  </si>
  <si>
    <t>พัฒนาการที่เหมาะสมตามวัย</t>
  </si>
  <si>
    <t>นักเรียนได้รับผล</t>
  </si>
  <si>
    <t>พัฒนาการที่เหมาะสม</t>
  </si>
  <si>
    <t>ประเมินที่ดีเพิ่ม</t>
  </si>
  <si>
    <t>ตามวัย</t>
  </si>
  <si>
    <t xml:space="preserve"> เพื่อให้เด็กนักเรียน เรียนรู้</t>
  </si>
  <si>
    <t>เด็กนักเรียน เรียนรู้</t>
  </si>
  <si>
    <t xml:space="preserve">การทำกิจกรรมร่วมกัน </t>
  </si>
  <si>
    <t xml:space="preserve"> เพื่อปลูกฝังให้เด็กนักเรียน</t>
  </si>
  <si>
    <t>ร้อยละที่ครูมี</t>
  </si>
  <si>
    <t>เด็กนักเรียนมีจิตสำนึก</t>
  </si>
  <si>
    <t>ได้ระลึกถึงพระคุณครู</t>
  </si>
  <si>
    <t>ความพึงพอใจ</t>
  </si>
  <si>
    <t>ที่ดีต่อครู</t>
  </si>
  <si>
    <t>ได้ระลึกถึงพระคุณของแม่</t>
  </si>
  <si>
    <t>ผู้ปกครองมีความ</t>
  </si>
  <si>
    <t>ที่ดีต่อแม่</t>
  </si>
  <si>
    <t>ได้ระลึกถึงพระคุณของพ่อ</t>
  </si>
  <si>
    <t>ที่ดีต่อพ่อ</t>
  </si>
  <si>
    <t xml:space="preserve"> เพื่อให้เด็กนักเรียนเห็น</t>
  </si>
  <si>
    <t>เด็กนักเรียนมีกิจกรรม</t>
  </si>
  <si>
    <t xml:space="preserve">ความสำคัญของวันขึ้นปีใหม่ </t>
  </si>
  <si>
    <t>ร่วมกันและสร้างความ</t>
  </si>
  <si>
    <t>และมีกิจกรรมร่วมกัน สร้าง</t>
  </si>
  <si>
    <t>สัมพันธ์อันดีแก่กัน</t>
  </si>
  <si>
    <t>ความสัมพันธ์อันดีแก่กัน</t>
  </si>
  <si>
    <t xml:space="preserve">วันขึ้นปีใหม่ </t>
  </si>
  <si>
    <t xml:space="preserve">การทำเกษตรผสมผสาน </t>
  </si>
  <si>
    <t>นักเรียนสามารถ</t>
  </si>
  <si>
    <t>สามารถประยุกตร์ใช้ในชีวิต</t>
  </si>
  <si>
    <t>เรียนรู้การทำ</t>
  </si>
  <si>
    <t>ประจำวัน</t>
  </si>
  <si>
    <t>การเกษตรเพิ่มขึ้น</t>
  </si>
  <si>
    <t xml:space="preserve"> เพื่อให้การปฏิบัติงานบรรลุ</t>
  </si>
  <si>
    <t>การปฏิบัติงานบรรลุ</t>
  </si>
  <si>
    <t>ตามวัตถุประสงค์ของ</t>
  </si>
  <si>
    <t>ปฏิบัติงานเป็นไป</t>
  </si>
  <si>
    <t>แผนการศึกษา</t>
  </si>
  <si>
    <t>ตามแผนการ</t>
  </si>
  <si>
    <t>ศึกษาเพิ่มขึ้น</t>
  </si>
  <si>
    <t xml:space="preserve"> เพื่อเชิดชูและสร้างขวัญ</t>
  </si>
  <si>
    <t>บุคลากรครูมีขวัญและ</t>
  </si>
  <si>
    <t>กำลังใจให้กับครู</t>
  </si>
  <si>
    <t>กำลังใจในการ</t>
  </si>
  <si>
    <t xml:space="preserve"> เพื่อให้เด็กนักเรียนฝึกการ</t>
  </si>
  <si>
    <t>เด็กนักเรียนฝึกการ</t>
  </si>
  <si>
    <t>เคลื่อนไหว และมีร่างกายที่</t>
  </si>
  <si>
    <t>เคลื่อนไหว และมี</t>
  </si>
  <si>
    <t>ร่างกายที่แข็งแรง</t>
  </si>
  <si>
    <t>ร้อยละของ ศพด.</t>
  </si>
  <si>
    <t>มีความปลอยภัย</t>
  </si>
  <si>
    <t xml:space="preserve"> มีพึงพอใจ</t>
  </si>
  <si>
    <t>มีแหล่งศึกษา</t>
  </si>
  <si>
    <t>นักเรียนมีพื้นที่</t>
  </si>
  <si>
    <t>ในการศึกษาเพิ่มขึ้น</t>
  </si>
  <si>
    <t>กับปริมาณเด็ก</t>
  </si>
  <si>
    <t xml:space="preserve"> เพื่อรักษาการละเล่นพื้นบ้าน</t>
  </si>
  <si>
    <t>แบบดั้งเดิมให้คงอยู่สืบไป</t>
  </si>
  <si>
    <t>นักเรียนมีการ</t>
  </si>
  <si>
    <t>ละเล่นพื้นบ้าน</t>
  </si>
  <si>
    <t xml:space="preserve"> เพื่อให้เด็กนักเรียนได้ศึกษา</t>
  </si>
  <si>
    <t>เรียนรู้วิถีชุมชนท้องถิ่น</t>
  </si>
  <si>
    <t>ในการเรียนรู้</t>
  </si>
  <si>
    <t>วิถีชุมชน</t>
  </si>
  <si>
    <t>นักเรียนที่ด้อยโอกาส</t>
  </si>
  <si>
    <t>นักเรียนได้รับประทาน</t>
  </si>
  <si>
    <t>อาหารเสริม(นม) อย่างเพียงพอ</t>
  </si>
  <si>
    <t>อาหารเสริม(นม)</t>
  </si>
  <si>
    <t>อาหารกลางวัน</t>
  </si>
  <si>
    <t xml:space="preserve">เด็กนักเรียนมีความรู้ </t>
  </si>
  <si>
    <t>มีทักษะการทำ</t>
  </si>
  <si>
    <t>กิจกรรมร่วมกัน</t>
  </si>
  <si>
    <t>โครงการแต้มสีเติมฝัน ในวัยสดใส</t>
  </si>
  <si>
    <t xml:space="preserve">ปรับปรุงรั้วศูนย์พัฒนาเด็กเล็ก </t>
  </si>
  <si>
    <t>มีความปลอดภัยและ</t>
  </si>
  <si>
    <t>ทรัพย์สินและความสวยงาม</t>
  </si>
  <si>
    <t>สวยงามเป็นระเบียบ</t>
  </si>
  <si>
    <t>เป็นระเบียบ</t>
  </si>
  <si>
    <t>เพื่อให้นักเรียนได้เรียนใน</t>
  </si>
  <si>
    <t>นักเรียนได้เรียนใน</t>
  </si>
  <si>
    <t>สถานที่ ที่ได้มาตรฐาน</t>
  </si>
  <si>
    <t>สถานที่ที่ได้มาตรฐาน</t>
  </si>
  <si>
    <t>เพื่อให้ชุมชนมีสถานศึกษาหา</t>
  </si>
  <si>
    <t>ชุมชนมีสถานศึกษาหา</t>
  </si>
  <si>
    <t>ความรู้ที่หลากหลาย เพียงพอ</t>
  </si>
  <si>
    <t xml:space="preserve">ความรู้ที่หลากหลาย </t>
  </si>
  <si>
    <t>ต่อประชาชนในพื้นที่</t>
  </si>
  <si>
    <t>เพียงพอต่อประชาชนในพื้นที่</t>
  </si>
  <si>
    <t>เพื่อให้นักเรียนมีสถานที่เรียน</t>
  </si>
  <si>
    <t>เพื่อให้นักเรียนมีสถาน</t>
  </si>
  <si>
    <t>อย่างเพียงพอกับปริมาณเด็ก</t>
  </si>
  <si>
    <t>ที่เรียนอย่างเพียงพอ</t>
  </si>
  <si>
    <t>2.1 สรุปผลการดำเนินงานตามงบประมาณที่ได้รับ และการเบิกจ่ายงบประมาณ ในปีงบประมาณ พ.ศ. 2557-2560</t>
  </si>
  <si>
    <t>2.1.1 สรุปสถานการณ์การพัฒนา การตั้งงบประมาณ การเบิกจ่ายงบประมาณ</t>
  </si>
  <si>
    <t>4.1 ยุทธศาสตร์การพัฒนาและแผนงาน</t>
  </si>
  <si>
    <t>เ</t>
  </si>
  <si>
    <t>3.1 ความสัมพันธ์ระหว่างแผนพัฒนาระดับมหภาค</t>
  </si>
  <si>
    <t>วิสัยทัศน์</t>
  </si>
  <si>
    <t xml:space="preserve"> “ประเทศมีความมั่นคง มั่งคั่ง ยั่งยืน เป็นประเทศพัฒนาแล้ว ด้วยการพัฒนา ตามปรัชญาเศรษฐกิจพอเพียง”</t>
  </si>
  <si>
    <t>2) วิสัยทัศน์</t>
  </si>
  <si>
    <t>3) แผนยุทธศาสตร์ชาติ 20 ปี</t>
  </si>
  <si>
    <t>1) ความเป็นมา</t>
  </si>
  <si>
    <t>1. ยุทธศาสตร์ที่ 1 ด้านความมั่นคง</t>
  </si>
  <si>
    <t>2. ยุทธศาสตร์ที่ 2 ด้านการสร้างความสามารถในการแข่งขัน</t>
  </si>
  <si>
    <t>3. ยุทธศาสตร์ที่ 3  ด้านการพัฒนาและเสริมสร้างศักยภาพคน</t>
  </si>
  <si>
    <t>4. ยุทธศาสตร์ที่ 4 ด้านการสร้างโอกาสความเสมอภาคและเท่าเทียมกันทางสังคม</t>
  </si>
  <si>
    <t>5. ยุทธศาสตร์ที่ 5 ด้านการสร้างการเติบโตบน คุณภาพชีวิตที่เป็นมิตรกับสิ่งแวดล้อม</t>
  </si>
  <si>
    <t>6. ยุทธศาสตร์ที่ 6 ด้านการปรับสมดุลและพัฒนา ระบบการบริหารจัดการภาครัฐ</t>
  </si>
  <si>
    <t>โดยแผนยุทธศาสตร์ชาติ 20 ปี   ของประเทศไทยกำลังอยู่ระหว่างการเสนอร่างกรอบยุทธศาสตร์ชาติต่อที่ประชุมคณะ</t>
  </si>
  <si>
    <t>กรรมการจัดทำยุทธศาสตร์ชาติ  ซึ่งขณะนี้อยู่ระหว่างการดำเนินการปรับปรุงร่างกรอบยุทธศาสตร์ชาติตามมิติที่ประชุม</t>
  </si>
  <si>
    <t xml:space="preserve">คณะกรรมการจัดทำร่างยุทธศาสตร์ชาติ โดยร่างกรอบยุทธศาสตร์ชาติ 20 ปี (พ.ศ.2560–2579) สรุปย่อได้ดังนี้ </t>
  </si>
  <si>
    <t>ในการที่จะบรรลุวิสัยทัศน์และทาให้ประเทศไทยพัฒนาไปสู่อนาคตที่พึงประสงค์นั้น  จำเป็นจะต้องมีการวางแผน</t>
  </si>
  <si>
    <t>เดียวกัน ดังนั้น จึงจำเป็นจะต้องกำหนดยุทธศาสตร์ชาติในระยะยาว เพื่อถ่ายทอดแนวทางการพัฒนาสู่การปฏิบัติในแต่</t>
  </si>
  <si>
    <t>ผลประโยชน์แห่งชาติและบรรลุวิสัยทัศน์“ประเทศไทยมีความมั่นคง มั่งคั่ง ยั่งยืนเป็นประเทศพัฒนาแล้ว ด้วยการพัฒนา</t>
  </si>
  <si>
    <t>เสมอภาคและเป็นธรรม ซึ่งยุทธศาสตร์ชาติที่จะใช้เป็นกรอบแนวทางการพัฒนาในระยะ 20 ปี  ดังนี้</t>
  </si>
  <si>
    <t xml:space="preserve">   (4) การพัฒนาระบบ กลไล มาตรการและความร่วมมือระหว่างประเทศทุกระดับ และรักษาดุลยภาพความ</t>
  </si>
  <si>
    <t>สัมพันธ์กับประเทศมหาอำนาจ เพื่อป้องกันและแก้ไขปัญหาความมั่นคงรูปแบบใหม่</t>
  </si>
  <si>
    <t xml:space="preserve">   (6) การพัฒนาระบบการเตรียมพร้อมแห่งชาติและระบบบริหารจัดการภัยพิบัติ รักษาความมั่นคงของฐาน</t>
  </si>
  <si>
    <t>ทรัพยากรธรรมชาติสิ่งแวดล้อม</t>
  </si>
  <si>
    <t xml:space="preserve">   (2) การพัฒนาภาคการผลิตและบริการ เสริมสร้างฐานการผลิตเข้มแข็งยั่งยืน และส่งเสริมเกษตรกรรายย่อยสู่</t>
  </si>
  <si>
    <t>เกษตรยั่งยืนเป็นมิตรกับสิ่งแวดล้อม</t>
  </si>
  <si>
    <t>การพัฒนาพื้นที่เศรษฐกิจพิเศษและเมือง พัฒนาเขตเศรษฐกิจพิเศษ ชายแดน และพัฒนาระบบเมืองศูนย์</t>
  </si>
  <si>
    <t>กลางความเจริญ</t>
  </si>
  <si>
    <t>แผนพัฒนาฯ ฉบับที่ 12 เป็นแผนพัฒนาประเทศในระยะ 5 ปี (พ.ศ. 2560-2564) ซึ่งแปลง ยุทธศาสตร์ชาติระยะ</t>
  </si>
  <si>
    <t>มุ่งเตรียมความพร้อมและวางรากฐานในการยกระดับประเทศไทยให้เป็น ประเทศที่พัฒนาแล้ว มีความมั่นคง มั่งคั่งยั่งยืน</t>
  </si>
  <si>
    <t>ด้วยการพัฒนาตามปรัชญาของเศรษฐกิจพอเพียง โดยมีกรอบ วิสัยทัศน์และเป้าหมายอนาคตประเทศไทยในปี 2579 ซึ่ง</t>
  </si>
  <si>
    <t>กำหนดไว้ในยุทธศาสตร์ชาติระยะ 20 ปีเป็นกรอบ ที่แผนพัฒนาฯ  ฉบับที่ 12  มุ่งตอบสนองวัตถุประสงค์และเป้าหมาย</t>
  </si>
  <si>
    <t>การพัฒนาที่กำหนดภายใต้ระยะเวลา 5 ปี   ต่อจากนี้ไปพิจารณาจากการประเมินสภาพแวดล้อมการพัฒนาทั้งจากภาย</t>
  </si>
  <si>
    <t>นอกและภายในประเทศที่บ่งชี้ถึง จุดแข็งและจุดอ่อนของประเทศ และการสะท้อนถึงโอกาสและความเสี่ยงในการที่จะ</t>
  </si>
  <si>
    <t>ผลักดันขับเคลื่อนให้การ พัฒนาในด้านต่าง ๆ บรรลุผลได้ในระยะเวลา 5 ปีแรกของยุทธศาสตร์ชาติระยะ 20 ปีทั้งนี้โดย</t>
  </si>
  <si>
    <t>ได้คำนึงถึงการ ต่อยอดให้เกิดผลสัมฤทธิ์อย่างต่อเนื่องภายใต้แผนพัฒนาฯ ฉบับต่อๆ ไป ดังนั้น การพัฒนาประเทศใน</t>
  </si>
  <si>
    <t>ระยะแผนพัฒนาฯ ฉบับที่ 12 จึงกำหนดวัตถุประสงค์และเป้าหมายรวมของการพัฒนาได้ ดังนี้</t>
  </si>
  <si>
    <t>1.เพื่อวางรากฐานให้คนไทยเป็นคนที่สมบูรณ์มีคุณธรรมจริยธรรม มีระเบียบวินัย ค่านิยมที่ดี มีจิตสาธารณะ</t>
  </si>
  <si>
    <t>และมีความสุข โดยมีสุขภาวะและสุขภาพที่ดี ครอบครัวอบอุ่น ตลอดจน เป็นคนเก่งที่มีทักษะความรู้ความสามารถและ</t>
  </si>
  <si>
    <t xml:space="preserve">พัฒนาตนเองได้ต่อเนื่องตลอดชีวิต </t>
  </si>
  <si>
    <t>2.เพื่อให้คนไทยมีความมั่นคงทางเศรษฐกิจและสังคม   ได้รับความเป็นธรรมในการเข้าถึง   ทรัพยากรและ</t>
  </si>
  <si>
    <t xml:space="preserve">บริการทางสังคมที่มีคุณภาพ ผู้ด้อยโอกาสได้รับการพัฒนาศักยภาพ รวมทั้งชุมชนมีความ เข้มแข็งพึ่งพาตนเองได้ </t>
  </si>
  <si>
    <t>3. เพื่อให้เศรษฐกิจเข้มแข็ง แข่งขันได้ มีเสถียรภาพและมีความยั่งยืน สร้างความเข้มแข็งของฐานการผลิต</t>
  </si>
  <si>
    <t>และบริการเดิมและขยายฐานใหม่โดยการใช้นวัตกรรมที่เข้มข้นมากขึ้น สร้างความเข้มแข็งของ เศรษฐกิจฐานรากและ</t>
  </si>
  <si>
    <t>สร้างความมั่นคงทางพลังงาน อาหาร และน้ำ</t>
  </si>
  <si>
    <t>4. เพื่อรักษาและฟื้นฟูทรัพยากรธรรมชาติและคุณภาพสิ่งแวดล้อมให้สามารถสนับสนุนการ เติบโตที่เป็น</t>
  </si>
  <si>
    <t xml:space="preserve">มิตรกับสิ่งแวดล้อมและการมีคุณภาพชีวิตที่ดีของประชาชน </t>
  </si>
  <si>
    <t>5. เพื่อให้การบริหารราชการแผ่นดินมีประสิทธิภาพ โปร่งใส ทันสมัย และมีการทำงาน เชิงบูรณาการของ</t>
  </si>
  <si>
    <t xml:space="preserve">ภาคีการพัฒนา </t>
  </si>
  <si>
    <t>6. เพื่อให้มีการกระจายความเจริญไปสู่ภูมิภาคโดยการพัฒนาภาคและเมืองเพื่อรองรับ การพัฒนายกระดับ</t>
  </si>
  <si>
    <t xml:space="preserve">ฐานการผลิตและบริการเดิมและขยายฐานการผลิตและบริการใหม่ </t>
  </si>
  <si>
    <t>7. เพื่อผลักดันให้ประเทศไทยมีความเชื่อมโยง (Connectivity) กับประเทศต่างๆ ทั้งในระดับ อนุภูมิภาค</t>
  </si>
  <si>
    <t xml:space="preserve">เป้าหมายรวม เพื่อให้เป็นไปตามวัตถุประสงค์ดังกล่าว ได้กำหนดเป้าหมายรวมการพัฒนาของแผนพัฒนาฯ </t>
  </si>
  <si>
    <t>ฉบับที่ 12 ประกอบด้วย</t>
  </si>
  <si>
    <t>1. คนไทยมีคุณลักษณะเป็นคนไทยที่สมบูรณ์มีวินัย มีทัศนคติและพฤติกรรมตามบรรทัดฐาน ที่ดีของสังคม</t>
  </si>
  <si>
    <t xml:space="preserve"> มีความเป็นพลเมืองตื่นรู้ มีความสามารถในการปรับตัวได้อย่างรู้เท่าทันสถานการณ์ มีความ รับผิดชอบและทำประโยชน์</t>
  </si>
  <si>
    <t xml:space="preserve">ต่อส่วนรวม มีสุขภาพกายและใจที่ดีมีความเจริญงอกงามทางจิตวิญญาณ มีวิถีชีวิตที่พอเพียง และมีความเป็นไทย </t>
  </si>
  <si>
    <t>2. ความเหลื่อมล้ำทางด้านรายได้และความยากจนลดลง  เศรษฐกิจฐานรากมีความเข้มแข็ง  ประชาชน</t>
  </si>
  <si>
    <t xml:space="preserve">ทุกคนมีโอกาสในการเข้าถึงทรัพยากร การประกอบอาชีพ และบริการทางสังคมที่มีคุณภาพอย่างทั่วถึง และเป็นธรรม </t>
  </si>
  <si>
    <t>กลุ่มที่มีรายได้ต่ำสุดร้อยละ 40 มีรายได้เพิ่มขึ้นอย่างน้อยร้อยละ 15</t>
  </si>
  <si>
    <t>3. ระบบเศรษฐกิจมีความเข้มแข็งและแข่งขันได้โครงสร้างเศรษฐกิจปรับสู่เศรษฐกิจฐาน บริการและดิจิทัล</t>
  </si>
  <si>
    <t>นวัตกรรมและเทคโนโลยีดิจิทัลในการสร้างสรรค์คุณค่าสินค้าและบริการ มีระบบการ ผลิตและให้บริการจากฐานรายได้</t>
  </si>
  <si>
    <t>เดิมที่มีมูลค่าเพิ่มสูงขึ้น และมีการลงทุนในการผลิตและบริการฐานความรู้ ชั้นสูงใหม่ๆ ที่เป็นมิตรกับสิ่งแวดล้อมและชุมชน</t>
  </si>
  <si>
    <t>รวมทั้งกระจายฐานการผลิตและการให้บริการสู่ภูมิภาคเพื่อ  ลดความเหลื่อมล้ำ   โดยเศรษฐกิจไทยมีเสถียรภาพและมี</t>
  </si>
  <si>
    <t>อัตราการขยายตัวเฉลี่ยร้อยละ 5 ต่อปี และมีปัจจัย สนับสนุน อาทิ ระบบโลจิสติกส์ พลังงาน และการลงทุนวิจัยและ</t>
  </si>
  <si>
    <t xml:space="preserve">พัฒนา ที่เอื้อต่อการขยายตัวของภาคการผลิต และบริการ </t>
  </si>
  <si>
    <t>4. ทุนทางธรรมชาติและคุณภาพสิ่งแวดล้อมสามารถสนับสนุนการเติบโตที่เป็นมิตรกับ สิ่งแวดล้อม มีความ</t>
  </si>
  <si>
    <t>มั่นคงทางอาหาร พลังงาน และน้ำ โดยเพิ่มพื้นที่ป่าไม้ให้ได้ร้อยละ 40 ของพื้นที่ ประเทศเพื่อรักษาความสมดุลของระบบ</t>
  </si>
  <si>
    <t>นิเวศ ลดการปล่อยก๊าซเรือนกระจกในภาคพลังงานและขนส่งไม่น้อย กว่าร้อยละ 7 ภายในปี 2563 เทียบกับการปล่อย</t>
  </si>
  <si>
    <t>ในกรณีปกติ มีปริมาณหรือสัดส่วนของขยะมูลฝอยที่ได้รับ การจัดการอย่างถูกหลักสุขาภิบาลเพิ่มขึ้น และรักษาคุณภาพ</t>
  </si>
  <si>
    <t xml:space="preserve">น้ำและคุณภาพอากาศในพื้นที่วิกฤตให้อยู่ ในเกณฑ์มาตรฐาน </t>
  </si>
  <si>
    <t>5. มีความมั่นคงในเอกราชและอธิปไตย สังคมปลอดภัย สามัคคี สร้างภาพลักษณ์ดี และเพิ่ม ความเชื่อมั่น</t>
  </si>
  <si>
    <t>ก่อการร้ายและภัยพิบัติทางธรรมชาติ ประเทศไทยมีส่วนร่วมในการ กำหนดบรรทัดฐานระหว่างประเทศ เกิดความเชื่อม</t>
  </si>
  <si>
    <t>ความสูญเสียจากภัยโจรสลัดและการลักลอบขนส่งสินค้าและค้ามนุษย์ลดลง   มีความพร้อมที่ปกป้องประชาชนจากการ</t>
  </si>
  <si>
    <t>ของนานาชาติต่อประเทศไทย ความขัดแย้งทางอุดมการณ์และความคิดในสังคมลดลง ปัญหา อาชญากรรมลดลงปริมาณ</t>
  </si>
  <si>
    <t>โดยอันดับประสิทธิภาพภาครัฐที่จัดทำโดยสถาบันการจัดการนานาชาติและ อันดับความยากง่ายในการดำเนินธุรกิจใน</t>
  </si>
  <si>
    <t>ประเทศดีขึ้น การใช้จ่ายภาครัฐและระบบงบประมาณมีประสิทธิภาพ สูง ฐานภาษีกว้างขึ้น และดัชนีการรับรู้การทุจริต</t>
  </si>
  <si>
    <t>ดีขึ้น รวมถึงมีบุคลากรภาครัฐที่มีความรู้ความสามารถและ ปรับตัวได้ทันกับยุคดิจิทัลเพิ่มขึ้น</t>
  </si>
  <si>
    <t>ส่วนร่วมจากประชาชน บทบาทภาครัฐในการให้บริการซึ่งภาคเอกชนดำเนินการแทนได้ดีกว่า  ลดลง  เพิ่มการใช้ระบบ</t>
  </si>
  <si>
    <t xml:space="preserve">ดิจิทัลในการให้บริการ  ปัญหาคอร์รัปชั่นลดลง  และการบริหารจัดการขององค์กร ปกครองส่วนท้องถิ่นมีอิสระมากขึ้น </t>
  </si>
  <si>
    <t>6. มีระบบบริหารจัดการภาครัฐที่มีประสิทธิภาพ ทันสมัย โปร่งใส  ตรวจสอบได้ กระจาย  อำนาจและมี</t>
  </si>
  <si>
    <t>ยุทธศาสตร์พัฒนาประเทศ  มีทั้งหมด 10 ยุทธศาสตร์ ดังนี้</t>
  </si>
  <si>
    <t>ต่อยอดความเข้มแข็งของอุตสาหกรรมที่มีศักยภาพปัจจุบันเพื่อยกระดับไปสู่อุตสาหกรรมที่ใช้</t>
  </si>
  <si>
    <t>เทคโนโลยีขั้นสูง</t>
  </si>
  <si>
    <t>ปรับปรุงแก้ไขกฎหมายและกฎระเบียบเพื่อส่งเสริมการค้าที่เป็นธรรมและอำนวยความสะดวกการ</t>
  </si>
  <si>
    <t>ค้าการลงทุน</t>
  </si>
  <si>
    <t>เพิ่มประสิทธิภาพของระบบการเงินและสถาบันการเงินทั้งในตลาดเงินและตลาดทุน ให้สามารถ</t>
  </si>
  <si>
    <t>สนับสนุนการขยายตัวทางเศรษฐกิจ ลดต้นทุนในการให้บริการ</t>
  </si>
  <si>
    <t>เพิ่มพื้นที่ป่าเศรษฐกิจเพื่อให้บรรลุเป้าหมาย ร้อยละ 15 ของพื้นที่ประเทศ โดยส่งเสริม การปลูกไม้</t>
  </si>
  <si>
    <t>มีค่าทางเศรษฐกิจระยะยาว</t>
  </si>
  <si>
    <t>ทรัพยากรน้ำ</t>
  </si>
  <si>
    <t>เร่งรัดให้มีการประกาศใช้ร่างพระราชบัญญัติ ทรัพยากรน้ำ พ.ศ..... และแผนบริหารจัดการ</t>
  </si>
  <si>
    <t>การพัฒนาโครงสร้างพื้นฐาน คมนาคมขนส่ง พัฒนาขนส่งทาง ราง ขนส่งสาธารณะ โครงข่ายถนน</t>
  </si>
  <si>
    <t>ขนส่งทางอากาศ ขนส่งทางน้ำ</t>
  </si>
  <si>
    <t>การพัฒนาระบบโลจิสติกส์ พัฒนามาตรฐานการบริหาร จัดการโลจิสติกส์ การอำนวยความสะดวก</t>
  </si>
  <si>
    <t>ทางการค้า</t>
  </si>
  <si>
    <t>การพัฒนาด้านพลังงาน เพิ่มประสิทธิภาพการใช้พลังงาน การใช้พลังงานทดแทน ส่งเสริม ไทยเป็นศูนย์</t>
  </si>
  <si>
    <t>กลางพลังงาน</t>
  </si>
  <si>
    <t>การพัฒนาเศรษฐกิจดิจิทัล ส่งเสริมการใช้เทคโนโลยีดิจิทัล ทางธุรกิจ สร้างความมั่นคง ปลอดภัย</t>
  </si>
  <si>
    <t>ทางไซเบอร์</t>
  </si>
  <si>
    <t>ส่งเสริมการลงทุน R &amp;D ผลักดันในเชิงพาณิชย์และเชิงสังคมลงทุนวิจัยและพัฒนากลุ่มเทคโนโลยีที่ไทย</t>
  </si>
  <si>
    <t>มีศักยภาพ พัฒนาตลาดเทคโนโลยีและนวัตกรรม ไทย เสริมสร้างระบบการบริหารจัดการทรัพย์สิน</t>
  </si>
  <si>
    <t>ทางปัญญา</t>
  </si>
  <si>
    <t>พัฒนาให้เป็นผู้ประกอบการทางเทคโนโลยีส่งเสริมการสร้างสรรค์นวัตกรรมด้านการออกแบบและ</t>
  </si>
  <si>
    <t>การจัดการธุรกิจ</t>
  </si>
  <si>
    <t>พัฒนาสภาวะแวดล้อมของวทน.ทั้งด้านบุคลากรโครงสร้างพื้นฐานทางวิทยาศาสตร์และ เทคโนโลยี</t>
  </si>
  <si>
    <t>และการบริหารจัดการ</t>
  </si>
  <si>
    <t>ภาคกลาง เป็นศูนย์อุตสาหกรรมสีเขียว ชั้นนำศูนย์กลางการผลิต อาหารและสินค้าเกษตรปลอดภัย</t>
  </si>
  <si>
    <t>ได้ มาตรฐานโลก และศูนย์รวมการ ท่องเที่ยวของเอเชีย</t>
  </si>
  <si>
    <t>พัฒนาสภาพแวดล้อมเมือง ศูนย์กลางของจังหวัด ให้เป็นเมืองน่าอยู่ เอื้อต่อการขยายตัวทางเศรษฐกิจและ</t>
  </si>
  <si>
    <t>สังคม</t>
  </si>
  <si>
    <t>พัฒนาฟื้นฟูพื้นที่บริเวณ ชายฝั่งทะเลตะวันออก เป็นฐานการผลิตอุตสาหกรรมหลัก ของประเทศที่ขยายตัว</t>
  </si>
  <si>
    <t>การวางแผนเป็นการพิจารณาและกำหนดแนวทางปฏิบัติงานให้บรรลุเป้าหมายที่ปรารถนาเปรียบเสมือน</t>
  </si>
  <si>
    <t>เป็นสะพานเชื่อมโยงปัจจุบันและอนาคต เป็นการคาดการณ์สิ่งที่ยังไม่เกิดขึ้น การวางแผนจึงมีความเกี่ยวข้องกับ</t>
  </si>
  <si>
    <t>การคาดการณ์ต่างๆ ในอนาคตและตัดสินใจเลือกแนวทางปฏิบัติที่ดีที่สุดโดยผ่านกระบวนการคิดก่อนทำฉะนั้น</t>
  </si>
  <si>
    <t xml:space="preserve">จึงกล่าวได้ว่าการวางแผน คือความพยายามที่เป็นระบบเพื่อตัดสินใจเลือกแนวทางปฏิบัติที่ดีที่สุดสำหรับอนาคต </t>
  </si>
  <si>
    <t>เพื่อให้บรรลุผลที่ปรารถนา</t>
  </si>
  <si>
    <r>
      <t xml:space="preserve">      </t>
    </r>
    <r>
      <rPr>
        <sz val="16"/>
        <color rgb="FF000000"/>
        <rFont val="TH SarabunPSK"/>
        <family val="2"/>
      </rPr>
      <t>องค์การบริหารส่วนตำบลบ้านแดง</t>
    </r>
    <r>
      <rPr>
        <sz val="12"/>
        <color rgb="FF00000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>จึงจำเป็นที่ต้องมีการวางแผนเพื่อใช้เป็นกรอบทิศทางในการพัฒนาโดยกำหนดให้สอดคล้องกับแผนพัฒนาระดับต่างๆ ได้แก่ แผนพัฒนาชาติ 20 ปี แผนพัฒนาเศรษฐกิจและสังคมแห่งชาติ  ซึ่งเป็นแผนระดับชาติ   แผนพัฒนาภาคตะวันออกเฉียงเหนือ แผนพัฒนากลุ่มจังหวัด แผนพัฒนาจังหวัดอุดรธานี</t>
    </r>
    <r>
      <rPr>
        <sz val="12"/>
        <color rgb="FF000000"/>
        <rFont val="TH SarabunPSK"/>
        <family val="2"/>
      </rPr>
      <t xml:space="preserve"> </t>
    </r>
  </si>
  <si>
    <r>
      <t>องค์การบริหารส่วนตำบลบ้านแดง</t>
    </r>
    <r>
      <rPr>
        <sz val="12"/>
        <color rgb="FF00000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>จึงจำเป็นที่ต้องมีการวางแผนเพื่อใช้เป็นกรอบทิศทางในการพัฒนาโดย</t>
    </r>
  </si>
  <si>
    <t>กำหนดให้สอดคล้องกับแผนพัฒนาระดับต่างๆ ได้แก่ แผนพัฒนาชาติ 20 ปี แผนพัฒนาเศรษฐกิจและสังคม</t>
  </si>
  <si>
    <t>แห่งชาติ  ซึ่งเป็นแผนระดับชาติ   แผนพัฒนาภาคตะวันออกเฉียงเหนือ แผนพัฒนากลุ่มจังหวัด แผนพัฒนา</t>
  </si>
  <si>
    <t xml:space="preserve">จังหวัดอุดรธานี </t>
  </si>
  <si>
    <t>ศูนย์กลางการลงทุนด้านการค้า เกษตรกรรม อุตสาหกรรม การบริการ การท่องเที่ยว ของอนุภูมิภาคลุ่มน้ าโขงและ ประชาคมอาเซียน</t>
  </si>
  <si>
    <t>4) แผนพัฒนาเศรษฐกิจและสังคมแห่งชาติ ฉบับที่ 12</t>
  </si>
  <si>
    <t>"ศูนย์กลางการพัฒนาเศรษฐกิจ การท่องเที่ยวเชิงอัตลักษณ์  และการเกษตรปลอดภัย ที่เป็นมิตรกับ</t>
  </si>
  <si>
    <t>วิสัยทัศน์กลุ่มจังหวัด</t>
  </si>
  <si>
    <t>สิ่งแวดล้อมของอนุภูมิภาคลุ่มแม่น้ำโขง"</t>
  </si>
  <si>
    <t>เป้าประสงค์รวม</t>
  </si>
  <si>
    <t>3. รายได้จากการท่องเที่ยวของกลุ่มจังหวัดเพิ่มมากขึ้น</t>
  </si>
  <si>
    <t>4. เพิ่มพูนค่าผลผลิตทางการเกษตรที่สำคัญ โดยเป็นสินค้าเกษตรปลอดภัยและเป็นมิตรกับสิ่งแวดล้อม</t>
  </si>
  <si>
    <t>2. ประชากรมีรายได้เพิ่มขึ้น</t>
  </si>
  <si>
    <t>3. มีการบริหารจัดการสิ่งแวดล้อมที่ดีขึ้น</t>
  </si>
  <si>
    <t xml:space="preserve">   ตัวชี้วัดและค่าเป้าหมาย</t>
  </si>
  <si>
    <t xml:space="preserve">   กลยุทธ์</t>
  </si>
  <si>
    <t>1. รายได้การท่องเที่ยวของกลุ่มจังหวัดที่เพิ่มขึ้น</t>
  </si>
  <si>
    <t>2. อัตราการขยายตัวรายได้ท่องเที่ยวของกลุ่มจังหวัดที่เพิ่มขึ้น</t>
  </si>
  <si>
    <t>1. พัฒนาระบบโลจิสติกส์ เพื่อสนับสนุนการท่องเที่ยวเชิงอัตลักษณ์</t>
  </si>
  <si>
    <t>3. ส่งเสริมสนับสนุนการท่องเที่ยวเชิงอัตลักษณ์ของกลุ่มจังหวัด เพื่อสร้างรายได้ทางด้านการท่องเที่ยว
การท่องเที่ยว</t>
  </si>
  <si>
    <t>และกระจายรายได้สู่ชุมชนบนเส้นทาง (Routes) การท่องเที่ยวของกลุ่มจังหวัดภาคตะวันออกเฉียงเหนือตอนบน 1</t>
  </si>
  <si>
    <t>1. ผลผลิตทางการเกษตรที่สำคัญ และการแปรรูปเพื่อสร้างมูลค่าเพิ่ม มีการขยายตัวมากขึ้น</t>
  </si>
  <si>
    <t>ตนเองไดอยางยั่งยืน</t>
  </si>
  <si>
    <t>1. พัฒนาโครงสรางพื้นฐานทางการเกษตรเพื่อสนับสนุนเกษตรกร ประมง และปศุสัตว ใหสามารถพึ่งพา</t>
  </si>
  <si>
    <t>2. สงเสริมการใชเทคโนโลยีและนวัตกรรมในการผลิต แปรรูปผลผลิตทางการเกษตรสงเสริมการตลาด</t>
  </si>
  <si>
    <t xml:space="preserve"> และยกระดับภาคการเกษตรเกษตรสูการเกษตรปลอดภัยและเกษตรอินทรีย์</t>
  </si>
  <si>
    <t>พันธกิจ</t>
  </si>
  <si>
    <t>วิสัยทัศน์  :  เป็นศูนย์กลางการค้าการลงทุนของอนุภาคลุ่มน้ำโขงภายในปี 2564</t>
  </si>
  <si>
    <t>เทคโนโลยีที่ทันสมัยและเป็นสากล</t>
  </si>
  <si>
    <t>ปลอดภัยและเกษตรอินทรีย์</t>
  </si>
  <si>
    <t>เปลี่ยนแปลงทางเศรษฐกิจ สังคม และวัฒนธรรม</t>
  </si>
  <si>
    <r>
      <rPr>
        <b/>
        <sz val="16"/>
        <color theme="1"/>
        <rFont val="TH SarabunPSK"/>
        <family val="2"/>
      </rPr>
      <t xml:space="preserve">    ยุทธศาสตร์ที่ 1</t>
    </r>
    <r>
      <rPr>
        <sz val="16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</si>
  <si>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r>
      <t xml:space="preserve">    ยุทธศาสตร์ที่ 2  </t>
    </r>
    <r>
      <rPr>
        <sz val="16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</si>
  <si>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r>
      <t xml:space="preserve">    ยุทธศาสตร์ที่ 3  </t>
    </r>
    <r>
      <rPr>
        <sz val="16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</si>
  <si>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r>
      <t xml:space="preserve">    ยุทธศาสตร์ที่ 5 </t>
    </r>
    <r>
      <rPr>
        <sz val="16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</si>
  <si>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6"/>
        <color theme="1"/>
        <rFont val="TH SarabunPSK"/>
        <family val="2"/>
      </rPr>
      <t xml:space="preserve">    ยุทธศาสตร์ที่ 6</t>
    </r>
    <r>
      <rPr>
        <sz val="16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</si>
  <si>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r>
      <t xml:space="preserve">    ยุทธศาสตร์ที่ 4  </t>
    </r>
    <r>
      <rPr>
        <sz val="16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และการส่งเสริมศิลปวัฒนธรรมประเพณี</t>
    </r>
  </si>
  <si>
    <t>1. สร้างความเข้มแข็งและส่งเสริมการรวมกลุ่มของเกษตรกร</t>
  </si>
  <si>
    <t>2. ส่งเสริมการทำเกษตรอินทรีย์และการทำเกษตรตามแนวทางปรัชญาเศรษฐกิจพอเพียง</t>
  </si>
  <si>
    <t>3. ส่งเสริมให้มีตลาดชุมชนและการจัดตั้งตลาดกลาง</t>
  </si>
  <si>
    <t>5. พัฒนาคุณภาพ และมาตรฐานผลิตภัณฑ์ชุมชน</t>
  </si>
  <si>
    <t>1. เพิ่มความสมบูรณ์พื้นที่ป่าอนุรักษ์ และป้องกันรักษาป่าเชิงรุก</t>
  </si>
  <si>
    <t>2. ฟื้นฟูทรัพยากรดินและการใช้ประโยชน์ให้เหมาะสม</t>
  </si>
  <si>
    <t>4. การกำจัดขยะและสิ่งปฏิกูล</t>
  </si>
  <si>
    <t>1. พัฒนาฟื้นฟูแหล่งท่องเที่ยวเดิม และแสวงหาท่องเที่ยวทางเลือกใหม่</t>
  </si>
  <si>
    <t>2. สร้างมูลค่าเพิ่มให้กับสินค้าและบริการ การท่องเที่ยว</t>
  </si>
  <si>
    <t>3. สร้างเครือข่ายความร่วมมือกับภาคส่วนต่าง ๆ ในการรักาทรัพยากรในการท่องเที่ยว</t>
  </si>
  <si>
    <t>4. เพิ่มประสิทธิภาพบริหารจัดการและเสริมสร้างความเข้มแข็งของกลุ่มผู้ประกอบการ</t>
  </si>
  <si>
    <t>และเครือข่าย</t>
  </si>
  <si>
    <t>3. ปลูกจิตสำนึกให้เกิดความตระหนักและช่วยกันอนุรักษ์ทรัพยากรธรรมชาติและ</t>
  </si>
  <si>
    <t>สิ่งแวดล้อม โดยสนับสนุนการมีส่วนร่วมของประชาชน</t>
  </si>
  <si>
    <t xml:space="preserve">5. การพัฒนาพื้นที่ชุมน้ำเพื่อการเกษตรและสร้างความหลากหลายทางธรรมชาติ </t>
  </si>
  <si>
    <t>สนับสนุนการจัดทำฝายต้นน้ำ</t>
  </si>
  <si>
    <t>4. ส่งเสริมการท่องเที่ยวชุมชน และเสริมสร้างการมีส่วนร่วมของประชาชนในด้านการ</t>
  </si>
  <si>
    <t>ท่องเที่ยวโดยวิถีชุมชน</t>
  </si>
  <si>
    <t>ยุทธศาสตร์ที่ 5 ด้านการส่งเสริมศิลปะ วัฒนธรรมและขนบธรรมเนียมประเพณี</t>
  </si>
  <si>
    <t>1. ก่อสร้าง ซ่อมแซม และปรับปรุงโครงสร้างพื้นฐาน</t>
  </si>
  <si>
    <t>2. เสริมสร้างความสงบสุขในสังคมให้มีประสิทธิภาพมากยิ่งขึ้น</t>
  </si>
  <si>
    <t>3. ส่งเสริม สนับสนุนการกีฬา และสุขภาพอนามัย</t>
  </si>
  <si>
    <t>4. ส่งเสริมและพัฒนาระบบการศึกษาให้มีคุณภาพ</t>
  </si>
  <si>
    <t>5. เสริมสร้างความเข้มแข็งและบทบาทของครอบครัว และสถาบันทางสังคมในการพัฒนา</t>
  </si>
  <si>
    <t>6. ส่งเสริมและสนับสนุนการมีส่วนร่วมของประชาชนในการพัฒนาท้องถิ่น</t>
  </si>
  <si>
    <t>7. จัดทำฐานข้อมูลทุกด้าน เพื่อเพิ่มประสิทธิภาพในการจัดการ</t>
  </si>
  <si>
    <t>1. ส่งเสริม ฟื้นฟู ศิลปะ วัฒนธรรม ดนตรี ขนบธรรมเนียมประเพณีของไทย และ</t>
  </si>
  <si>
    <t>ภูมิปัญญาท้องถิ่น</t>
  </si>
  <si>
    <t>2. ปลูกจิตสำนึกของประชาชน เยาวชน ในด้านคุณธรรม จริยธรรม ขนบธรรมเนียม</t>
  </si>
  <si>
    <t>ประเพนีและวัมฯณณมที่ดี</t>
  </si>
  <si>
    <t>(2) แผนการพัฒนากลุ่มจังหวัดภาคตะวันออกเฉียงเหนือตอนบน 1</t>
  </si>
  <si>
    <t>(3) ยุทธศาสตร์การพัฒนาจังหวัดอุดรธานี</t>
  </si>
  <si>
    <t>(1) แผนพัฒนาภาคตะวันออกฉียงเหนือ</t>
  </si>
  <si>
    <t>ร่าง</t>
  </si>
  <si>
    <t xml:space="preserve">      แผนพัฒนาท้องถิ่นสี่ปี (พ.ศ.2561 -2564)</t>
  </si>
  <si>
    <t xml:space="preserve">           อำเภอพิบูลย์รักษ์             จังหวัดอุดรธานี</t>
  </si>
  <si>
    <t>คำนำ</t>
  </si>
  <si>
    <t>องค์การบริหารส่วนตำบลบ้านแดง เป็นองค์กรปกครองส่วนท้องถิ่นขนาดกลาง แต่มีภารกิจสำคัญในการ</t>
  </si>
  <si>
    <t>ปฏิบัติงานเพื่อคุณภาพชีวิตที่ดีของประชาชนในท้องถิ่นและบริหารจัดการจำเป็นจะต้องมีระบบการจัดการที่ดี</t>
  </si>
  <si>
    <t>๒๕๕๔  ที่สร้างกระบวนการกระจายอำนาจจัดการ   ให้แก่องค์กรปกครองส่วนท้องถิ่น องค์การบริหารส่วนตำบล</t>
  </si>
  <si>
    <t>พัฒนาที่ได้มาจากความต้องการของประชาชนอย่างแท้จริง โดยประชาชนได้มีส่วนร่วมในการกำหนดโครงการ</t>
  </si>
  <si>
    <t>กิจกรรม  และผ่านขั้นตอนตามระเบียบกระทรวงมหาดไทย ว่าด้วยการจัดทำแผนและประสานแผนพัฒนาองค์กร</t>
  </si>
  <si>
    <t>บ้านแดง ได้มีประสิทธิภาพเพื่อตอบสนองความต้องการของประชาชนในท้องถิ่นต่อไป</t>
  </si>
  <si>
    <t>คณะกรรมการพัฒนาองค์การบริหารส่วนตำบลบ้านแดง</t>
  </si>
  <si>
    <t>องค์การบริหารส่วนตำบลบ้านแดง ได้จัดทำแผนพัฒนาท้องถิ่นสี่ปี  ซึ่งเป็นการแปลงแผนยุทธศาสตร์การ</t>
  </si>
  <si>
    <t>และกำหนดยุทธศาสตร์การพัฒนาในระยะยาว และกำหนดแนวทางการพัฒนาของทุกภาคส่วนให้ขับเคลื่อนไปในทิศทาง</t>
  </si>
  <si>
    <t xml:space="preserve">สามารถในการแข่งขัน  มีรายได้สูงอยู่ในกลุ่มประเทศพัฒนาแล้ว  คนไทยมีความสุข  อยู่ดี  กินดี  สังคมมีความมั่นคง  </t>
  </si>
  <si>
    <t>การค้า การบริการ และการลงทุนภายใต้กรอบความร่วมมือต่างๆ ทั้งในระดับอนุภูมิภาค ภูมิภาค และโลก</t>
  </si>
  <si>
    <t>ภูมิภาค   และนานาชาติได้อย่างสมบูรณ์และมีประสิทธิภาพ   รวมทั้งให้ประเทศไทยมีบทบาทนำและ สร้างสรรค์ในด้าน</t>
  </si>
  <si>
    <t>มีผู้ประกอบการรุ่นใหม่และเป็นสังคมผู้ประกอบการ    ผู้ประกอบการขนาดกลางและขนาดเล็ก   ที่เข้มแข็งสามารถใช้</t>
  </si>
  <si>
    <t>โยงการขนส่ง  โลจิสติกส์  ห่วงโซ่มูลค่าเป็นหุ้นส่วนการพัฒนาที่สำคัญในอนุภูมิภาค ภูมิภาค และโลก  อัตราการเติบโต</t>
  </si>
  <si>
    <t xml:space="preserve">ของมูลค่าการลงทุนและการส่งออกของ ไทยในอนุภูมิภาค ภูมิภาค และอาเซียนสูงขึ้น </t>
  </si>
  <si>
    <t>แนวคิดและหลักการ</t>
  </si>
  <si>
    <t>เพื่อสร้างโอกาสทางการพัฒนา สอดคล้องกับภูมิสังคมของพื้นที่ โดย</t>
  </si>
  <si>
    <t xml:space="preserve">2. หลักการ มุ่งสร้างความเชื่อมโยงกับแผนระดับชาติต่างๆ นโยบายรัฐบาล แผนการบริหารราชการแผ่นดิน 
(๑) กำหนดรูปแบบการพัฒนาเชิงพื้นที่ของประเทศและภาค รวมถึงชุมชน
(๒) กำหนดบทบาทและยุทธศาสตร์การพัฒนาภาคให้สอดคล้องกับศักยภาพและโอกาสของพื้นที่
</t>
  </si>
  <si>
    <t xml:space="preserve">    -  กำหนดรูปแบบการพัฒนาเชิงพื้นที่ของประเทศและภาค รวมถึงชุมชน</t>
  </si>
  <si>
    <t xml:space="preserve">     - กำหนดบทบาทและยุทธศาสตร์การพัฒนาภาคให้สอดคล้องกับศักยภาพและโอกาสของพื้นที่</t>
  </si>
  <si>
    <t>ยุทธศาสตร์การพัฒนา</t>
  </si>
  <si>
    <t>(3) สร้างสังคมและเศรษฐกิจฐานรากให้เข้มแข็ง เพื่อสร้างความมั่นคงด้านอาหาร  แก้ไขปัญหาความยากจน</t>
  </si>
  <si>
    <t>หนี้สิน และการออมของครัวเรือน  มีสัมมาอาชีพที่มั่นคง สามารถพึ่งพาตนเองและดูแลครอบครัวได้อย่างอบอุ่น</t>
  </si>
  <si>
    <t>4.2 บัญชีโครงการพัฒนาท้องถิ่น</t>
  </si>
  <si>
    <t>แบบ ผ. 01</t>
  </si>
  <si>
    <t>ยุทธศาสตร์ที่ 1  ด้านการพัฒนาเศรษฐกิจชุมชน</t>
  </si>
  <si>
    <t>ยุทธศาสตร์ที่ 2  ด้านทรัพยากรธรรมชาติและสิ่งแวดล้อม</t>
  </si>
  <si>
    <t>ยุทธศาสตร์ที่ 3 ด้านการท่องเที่ยว</t>
  </si>
  <si>
    <t>ยุทธศาสตร์ที่ 1  การส่งเสริมการพัฒนาเศรษฐกิจ  การผลิต  และการบริการ ที่เป็นมิตรกับสิ่งแวดล้อม</t>
  </si>
  <si>
    <t>ยุทธศาสตร์ที่ 2  ยกระดับการท่องเที่ยวเชิงอัตลักษณ์ในเรื่องของอารยธรรม ประวัติศาสตร์ วัฒนธรรม และ</t>
  </si>
  <si>
    <t>ยุทธศาสตร์ที่ 3  เพิ่มศักยภาพการผลิตทางการเกษตรและการสร้างมูลค่าเพิ่มเพื่อการแข่งขัน</t>
  </si>
  <si>
    <t>ยุทธศาสตร์ที่ 4 ด้านการจัดการศึกษาและการเสริมสร้างความเข้มแข็งของสังคมและคุณภาพชีวิต</t>
  </si>
  <si>
    <t>ข.ยุทธศาสตร์การพัฒนาขององค์กรปกครองส่วนท้องถิ่นในเขตจังหวัดที่ 3 ด้านการท่องเที่ยว</t>
  </si>
  <si>
    <t>ข.ยุทธศาสตร์การพัฒนาขององค์กรปกครองส่วนท้องถิ่นในเขตจังหวัด ยุทธศาสตร์ที่ 4  ด้านการจัดการศึกษาและการเสริมสร้างความเข้มแข็งของสังคมและคุณภาพชีวิต</t>
  </si>
  <si>
    <t>ก.ยุทธศาสตร์จังหวัดที่ 1 การพัฒนาศักยภาพการค้าการลงทุนเพื่อเพิ่มขัดความสามารถในการแข่งขันด้วยเทคโนโลยีที่ทันสมัยและเป็นสากล</t>
  </si>
  <si>
    <t>ข.ยุทธศาสตร์การพัฒนาขององค์กรปกครองส่วนท้องถิ่นในเขตจังหวัดที่ 2  ด้านทรัพยากรธรรมชาติและสิ่งแวดล้อม</t>
  </si>
  <si>
    <t>ก.ยุทธศาสตร์จังหวัดที่ 5 การจัดการทรัพยากรธรรมชาติและสิ่งแวดล้อมเพื่อการใช้ประโยชน์อย่างยั่งยืน และยุทธศาสตร์ที่ 6 การเสริมสร้างความมั่นคง  ความปลอดภัยในชีวิต ทรัพย์สินของประชาชน</t>
  </si>
  <si>
    <t>ข.ยุทธศาสตร์การพัฒนาขององค์กรปกครองส่วนท้องถิ่นในเขตจังหวัดที่ 4 ด้านการจัดการศึกษาและการเสริมสร้างความเข้มแข็งของสังคมและคุณภาพชีวิต</t>
  </si>
  <si>
    <t>ก.ยุทธศาสตร์จังหวัดที่ 4 การพัฒนาการท่องเที่ยวเชิงอนุรักษ์ การบริการ และการส่งเสริมศิลปวัฒนธรรมประเพณีท้องถิ่น</t>
  </si>
  <si>
    <t>แบบ ผ. 06</t>
  </si>
  <si>
    <t>สำหรับ  โครงการที่ดำเนินการโดยไม่ใช้งบประมาณ</t>
  </si>
  <si>
    <t>หน่วยงานมีช่องทาง</t>
  </si>
  <si>
    <t>เผยแพร่ข้อมูลข่าวสาร</t>
  </si>
  <si>
    <t>กองคลัง</t>
  </si>
  <si>
    <t>จำนวน 1 โครงการ</t>
  </si>
  <si>
    <t>นาทราย</t>
  </si>
  <si>
    <t xml:space="preserve">                                                                                            รายละเอียดโครงการพัฒนา</t>
  </si>
  <si>
    <t>โครงการสนันสนุนกิจกรรมเหล่า</t>
  </si>
  <si>
    <t>กาชาดจังหวัดอุดรธานี</t>
  </si>
  <si>
    <t>เพื่อช่วยเหลือผู้ประสบ</t>
  </si>
  <si>
    <t>ความเดือดร้อน</t>
  </si>
  <si>
    <t>จำนวน 1  หน่วยงาน</t>
  </si>
  <si>
    <t>กาชาดจังหวัด</t>
  </si>
  <si>
    <t>อุดรธานี</t>
  </si>
  <si>
    <t>โครงการสนับสนุนกิจกรรมของ</t>
  </si>
  <si>
    <t>กิ่งกาชาดอำเภอพิบูลย์รักษ์</t>
  </si>
  <si>
    <t>อุดหนุนกิ่งกาชาดอำเภอ</t>
  </si>
  <si>
    <t>พิบูลย์รักษ์</t>
  </si>
  <si>
    <t>กิ่งกาชาด</t>
  </si>
  <si>
    <t>อำเภอ</t>
  </si>
  <si>
    <t>เพื่อให้กลุ่มมีเงินทุน สร้าง</t>
  </si>
  <si>
    <t>สนับสนุนกลุ่มเลี้ยงหมูหลุม</t>
  </si>
  <si>
    <t xml:space="preserve"> บ้านแดง ม.1</t>
  </si>
  <si>
    <t>ความเข้มแข็งและสร้าง</t>
  </si>
  <si>
    <t>รายได้ให้กลุ่ม</t>
  </si>
  <si>
    <t>และสร้างรายได้ให้กลุ่ม</t>
  </si>
  <si>
    <t xml:space="preserve">เพื่อให้กลุ่มมีเงินทุน </t>
  </si>
  <si>
    <t>สร้างความเข้มแข็ง</t>
  </si>
  <si>
    <t>สร้างรายได้ให้กลุ่ม</t>
  </si>
  <si>
    <t>สร้างความเข้มแข็งและ</t>
  </si>
  <si>
    <t>สนับสนุนการผลิตดอกไม้</t>
  </si>
  <si>
    <t>ประดิษฐ์ ม.3</t>
  </si>
  <si>
    <t>สนับสนุนกลุ่มเลี้ยงโคขุน</t>
  </si>
  <si>
    <t>บ้านหนองผักแว่น   ม. 2</t>
  </si>
  <si>
    <t>สนับสนุนกลุ่มเลี้ยงโคพันธ์</t>
  </si>
  <si>
    <t>พื้นเมืองดงยางพรพิบูลย์ ม.4</t>
  </si>
  <si>
    <t>กลุ่มเกษตรกรเลี้ยงกระบือ</t>
  </si>
  <si>
    <t>บ้านโพธิ์ ม.5</t>
  </si>
  <si>
    <t>ยุทธศาสตร์จังหวัด</t>
  </si>
  <si>
    <t>เพื่อช่วยเหลือสวัสดิการ</t>
  </si>
  <si>
    <t>ผู้ป่วยเอดส์</t>
  </si>
  <si>
    <t>ผู้สูงอายุได้รับการช่วย</t>
  </si>
  <si>
    <t>ผู้พิการได้รับการช่วย</t>
  </si>
  <si>
    <t>จำนวน 3 โครงการ</t>
  </si>
  <si>
    <t>สนับสนุนกลุ่มเลี้ยงสัตว์</t>
  </si>
  <si>
    <t>บ้านไชยวาน ม.12</t>
  </si>
  <si>
    <t>บ้านแดง ม.11</t>
  </si>
  <si>
    <t>สนับสนุนกลุ่มเลี้ยงโคบ้าน</t>
  </si>
  <si>
    <t>โนนลือชัย ม.9</t>
  </si>
  <si>
    <t>สนับสนุนกลุ่มเกษตรกรเลี้ยง</t>
  </si>
  <si>
    <t xml:space="preserve"> สุกรบ้านแดง ม.7</t>
  </si>
  <si>
    <t>สนับสนุนกลุ่มเกษตรโพธิ์ทอง</t>
  </si>
  <si>
    <t xml:space="preserve"> ม.10</t>
  </si>
  <si>
    <t>อุดหนุน รร.บ้านหนองผักแว่นฯ</t>
  </si>
  <si>
    <t xml:space="preserve"> โครงการส่งเสริมการจัดการเรียน</t>
  </si>
  <si>
    <t>การสอนภาษาต่างประเทศ</t>
  </si>
  <si>
    <t>เพื่อนักเรียนได้เรียนรู้</t>
  </si>
  <si>
    <t>ภาษาต่างประเทศ</t>
  </si>
  <si>
    <t>สนับสนุนกลุ่มพัฒนาสตรี</t>
  </si>
  <si>
    <t>เกษตรกรบ้านดงไร่  ม.14</t>
  </si>
  <si>
    <t>พรพิบูลย์บ้านพรพิบูลย์ ม.15</t>
  </si>
  <si>
    <t>เพื่อช่วยเหลือกลุ่มผู้ทำ</t>
  </si>
  <si>
    <t>นาปรังและช่วยลดต้นทุน</t>
  </si>
  <si>
    <t>ทางการผลิด</t>
  </si>
  <si>
    <t>ช่วยเหลือและสนับสนุนกลุ่ม</t>
  </si>
  <si>
    <t xml:space="preserve">เกษตรกรผู้ทำนาปี -นาปรัง </t>
  </si>
  <si>
    <t>ม.1 - ม.15</t>
  </si>
  <si>
    <t xml:space="preserve">โครงการศูนย์ฝึกอาชีพชุมชน </t>
  </si>
  <si>
    <t>"หลักสูตรการแปรรูปผลิตภัณฑ์</t>
  </si>
  <si>
    <t>จากผ้ามัดหมี่ย้อมคราม"</t>
  </si>
  <si>
    <t>เพื่อส่งเสริมให้ประชานที่</t>
  </si>
  <si>
    <t>ว่างงานมีอาชีพ/นำหลัก</t>
  </si>
  <si>
    <t>ศก.พอเพียงใช้ในชีวิต</t>
  </si>
  <si>
    <t>เพื่อเพิ่มประสิทธิภาพข้าว</t>
  </si>
  <si>
    <t>ให้ได้ผลผลิตสูงและมี</t>
  </si>
  <si>
    <t>คุณภาพดี</t>
  </si>
  <si>
    <t>โครงการส่งเสริมการผลิตข้าว</t>
  </si>
  <si>
    <t>คุณภาพดีฟื้นฟูประเพณีแขกดำนา</t>
  </si>
  <si>
    <t>อุดหนุน รร.บ้านดงยางพรพิบูลย์</t>
  </si>
  <si>
    <t xml:space="preserve">ธรรมและค่านิยมที่พึงประสงค์ </t>
  </si>
  <si>
    <t xml:space="preserve"> โครงการส่งเสริมคุณธรรมจริย</t>
  </si>
  <si>
    <t>เพื่อส่งเสริมคุณธรรม</t>
  </si>
  <si>
    <t>จริยธรรมให้กับนักเรียน</t>
  </si>
  <si>
    <t>เพื่อพัฒนาทักษะการอ่าน</t>
  </si>
  <si>
    <t>การเขียนของนักเรียนให้มี</t>
  </si>
  <si>
    <t>อุดหนุน รร.พิบูลย์รักพิทยา</t>
  </si>
  <si>
    <t xml:space="preserve"> โครงการอบรมคุณธรรมจริยธรรม</t>
  </si>
  <si>
    <t xml:space="preserve"> "ปัญญาสอนใจ" </t>
  </si>
  <si>
    <t>อุดหนุน รร.บ้านโพธิ์ โครงการ</t>
  </si>
  <si>
    <t>ส่งเสริมการเรียนการสอนภาษา</t>
  </si>
  <si>
    <t>ต่างประเทศสู่อาเซียน</t>
  </si>
  <si>
    <t>นักเรียนมีคุณธรรม</t>
  </si>
  <si>
    <t>จริยธรรมในการใช้ชีวิต</t>
  </si>
  <si>
    <t>นักเรียนสามารถพูด</t>
  </si>
  <si>
    <t>ทักทายเบื้องต้นด้วย</t>
  </si>
  <si>
    <t>ภาษาอังกฤษ</t>
  </si>
  <si>
    <t>อุดหนุน รร.อนุบาลพิบูลย์รักษ์</t>
  </si>
  <si>
    <t xml:space="preserve"> โครงการค่ายคุณธรรมจิตอาสา</t>
  </si>
  <si>
    <t xml:space="preserve">และวัฒธรรมไทย </t>
  </si>
  <si>
    <t>เพื่อให้หน่วยงาน</t>
  </si>
  <si>
    <t>ประชาชนได้แสดงออกถึง</t>
  </si>
  <si>
    <t>หน่วยงานได้แสดงออก</t>
  </si>
  <si>
    <t>ถึงความจงรักภักดี</t>
  </si>
  <si>
    <t>โครงการจัดเก็บข้อมูลพื้นฐานในการจัด</t>
  </si>
  <si>
    <t>ทำแผนเพื่อพัฒนาท้องถิ่น</t>
  </si>
  <si>
    <t>จำนวน  1 หมู่บ้าน</t>
  </si>
  <si>
    <t>แบบ ผ 03</t>
  </si>
  <si>
    <t>ก่อสร้างถนนลาดยาง สายบ้านโนน</t>
  </si>
  <si>
    <t>ลือชัยถึงบ้านดงยางพรพิบูลย์ ม.9</t>
  </si>
  <si>
    <t>ก่อสร้างถนนลาดยางสายบ้านไชยวาน</t>
  </si>
  <si>
    <t>น้อย - บ้านนายม  ม.3</t>
  </si>
  <si>
    <t>ยุทธศาสตร์ที่ 4 ด้านการจัดการศึกษาและการเสริมสร้างความเข้มแข็งของสังคมและคุณภาพ</t>
  </si>
  <si>
    <t>ชีวิตที่ดีของประชาชน</t>
  </si>
  <si>
    <t xml:space="preserve">         2.3  การประเมินประสิทธิผลของแผนพัฒนาในเชิงคุณภาพ</t>
  </si>
  <si>
    <t xml:space="preserve">สภาพอากาศของจังหวัดอุดรธานี  แบ่งออกเป็น 3 ฤดู ได้แก่ ฤดูร้อน ฤดูฝน และฤดูหนาว  อากาศร้อนอบอ้าว </t>
  </si>
  <si>
    <t>สำหรับทำนา  และบริเวณที่ราบสูงเหมาะแก่การปลูกพืชไร่</t>
  </si>
  <si>
    <t>คือ  ลำห้วยหลวง   และสายที่สอง คือ  ลำห้วยดาน</t>
  </si>
  <si>
    <t>ลักษณะดินของพื้นที่ตำบลบ้านแดง   เป็นดินร่วนปนทรายในบริเวณราบลุ่มจะมีความอุดมสมบูรณ์มากเหมาะ</t>
  </si>
  <si>
    <t xml:space="preserve">แหล่งน้ำที่สำคัญของตำบลบ้านแดง     ช่วยหล่อเลี้ยงประชาชนในตำบลบ้านแดงมีอยู่มีกินและประกอบอาชีพ  </t>
  </si>
  <si>
    <t>น้ำบริโภค   ประชาชนจะดื่มน้ำจากการรองน้ำฝนใส่โอ่ง/ตุ่ม และซื้อจากผู้ประกอบการในชุมชนที่ทำเป็นธุรกิจ</t>
  </si>
  <si>
    <t>น้ำเพื่อการเกษตร    บางส่วนของตำบลบ้านแดง     ได้รับการบริการจากโครงการสูบน้ำด้วยไฟฟ้า  ของกรม</t>
  </si>
  <si>
    <t>ชลประทานที่ทำการถ่ายโอน    ให้องค์การบริหารส่วนตำบลบ้านแดง     ตามโครงการภารกิจถ่ายโอนให้ท้องถิ่นดูแลและ</t>
  </si>
  <si>
    <t>การเกษตรดังกล่าวและอีกบางส่วน   ได้อาศัยน้ำจาก   ลำห้วยดาน   ห้วยอีค้ำ   ห้วยยาง   อ่างเก็บน้ำห้วยยาง  เป็นต้น</t>
  </si>
  <si>
    <t>จัดการ   คือ พื้นที่บ้านดงยาง  ,บ้านพรพิบูลย์    บ้านโพธิ์ และบางส่วน   ได้รับบริการจากการสูบน้ำจากลำห้วยหลวงเพื่อ</t>
  </si>
  <si>
    <t xml:space="preserve">ในฤดูร้อน  และหนาวเย็นมากในฤดูหนาว เดือนที่มีอากาศร้อนอบอ้าวมากที่สุด คือ เดือนเมษายน   และหนาวเย็นที่สุด คือ </t>
  </si>
  <si>
    <t>การประปา ภายในจำนวน  6 หมู่บ้านรอบใน   ได้รับการบริการประปาจากการประปาส่วนภูมิภาคบ้านดุงและ</t>
  </si>
  <si>
    <t>หมู่บ้านรอบนอกได้อาศัยแหล่งน้ำใต้ดินทำเป็นประปาหมู่บ้าน  และก็ยังไม่เพียงพอต่อความต้องการของประชาชนและขณะ</t>
  </si>
  <si>
    <t>นี้ก็อยู่ระหว่างการขอรับการสนับสนุนงบประมาณเพื่อปรับปรุงและก่อสร้างต่อไป</t>
  </si>
  <si>
    <t>บริการจากองค์การโทรศัพท์มีโทรศัพท์บ้านใช้  ซึ่งมีทั้งหมด  6  หมู่บ้าน   และบางส่วนของหมู่บ้าน</t>
  </si>
  <si>
    <t>ในเขตพื้นที่ขององค์การบริหารส่วนตำบลบ้านแดง     ซึ่งส่วนหนึ่งก็อยู่ในเขตตัวอำเภอพิบูลย์รักษ์    ได้รับการ</t>
  </si>
  <si>
    <t>ประชาชน  ประมาณ 70 %  ปะกอบอาชีพทำนา อีก 30%  เลี้ยงปศุสัตว์ ,ทำไร่  และทำการเกษตรผสมผสาน</t>
  </si>
  <si>
    <t>ภูมิปัญาท้องถิ่นของตำบลบ้านแดง   ที่สืบทอดกันมาแต่บรรพบุรุษ   และปัจจุบันยังไม่ลบเลือนหายไปยังมีลูก</t>
  </si>
  <si>
    <t>หลานสานต่อและสืบทอดต่อๆกันมา คือ</t>
  </si>
  <si>
    <t xml:space="preserve"> โดยการปลูกพืชผักสวนครัว ไม้ยืนต้น และการเลี้ยงสัตว์ผสมผสานกันไปการทำหุ่นไล่กา  </t>
  </si>
  <si>
    <t>ด้านเกษตรกรรม  มีการทำการเกษตรแบบผสมผสาน ตามแนวพระราชดำริ โดยการนำภูมิปัญญาท้องถิ่นมาใช้</t>
  </si>
  <si>
    <t>การกวน และการแช่อิ่ม</t>
  </si>
  <si>
    <t>ด้านหัตถกรรม  มีการทำเครื่องจักรสาน   เครื่องมือในการทำประมง   การทอเสื่อ  การทอผ้ามัดหมี่ย้อมคราม</t>
  </si>
  <si>
    <t>การถนอมอาหาร   มีการถนอมอาหารเพื่อการเก็บและรักษาอาหาร    เพื่อชะลอการเน่าเสียของอาหาร  หรือ</t>
  </si>
  <si>
    <t xml:space="preserve">ป้องกันโรคอาหารเป็นพิษ ในขณะที่ยังรักษาคุณค่าทางโภชนาการ    สีสัน   และกลิ่นให้คงอยู่   เช่น    การดอง   การตาก </t>
  </si>
  <si>
    <t>8.1 การนับถือศาสนา</t>
  </si>
  <si>
    <t>8.2 ประเพณีและงานประจำปี</t>
  </si>
  <si>
    <t>8.3 ภูมิปัญญาท้องถิ่น ภาษาถิ่น</t>
  </si>
  <si>
    <t>8.4 สินค้าพื้นเมืองและของที่ระลึก</t>
  </si>
  <si>
    <t>- ประปาหมู่บ้าน           จำนวน</t>
  </si>
  <si>
    <t xml:space="preserve">ในพื้นที่ตำบลบ้านแดง ส่วนมากเป็นพื้นที่สำหรับเพาะปลูก  ที่อยู่อาศัย  ร้านค้า  สถานประกอบการตามลำดับ    </t>
  </si>
  <si>
    <t>ทรัพยากรธรรมชาติในพื้นที่ก็  ได้แก่  ดิน  น้ำ   ต้นไม้   ยังอุดมสมบูรณ์   โดยเฉพาะแหล่งน้ำเพราะมีลำห้วยหลวงไหลผ่าน</t>
  </si>
  <si>
    <t xml:space="preserve">ทั้งสดและตากแห้ง สามารถเพิ่มรายได้ให้กับครอบครัวอีกทางหนึ่ง  </t>
  </si>
  <si>
    <t xml:space="preserve">ประชาชนในพื้นที่สามารถทำนาได้ปีละ  2  ครั้ง   คือ นาปีและนาปรัง   และจับปลานอกฤดูวางไข่เป็นอาหาร และจำหน่าย </t>
  </si>
  <si>
    <t xml:space="preserve">              การประเมินผลการนำพัฒนาท้องถิ่นไปปฏิบัติในเชิงปริมาณ ปีงบประมาณ พ.ศ. 2557 - 2560 ตามตารางการเปรียบเทียบ</t>
  </si>
  <si>
    <t>จำนวนแผนงาน/โครงการ  และงบประมาณในแผนพัฒนาประจำปี  2557 - 2560   กับจำนวนแผนงาน/โครงการและงบประมาณที่</t>
  </si>
  <si>
    <t>ในการดำเนินงานของ อบต.บ้านแดง ตั้งแต่ปี  2557 - 2560  การลงพื้นที่เพื่อรับฟังปัญหาของประชาชนเพื่อ</t>
  </si>
  <si>
    <t>ประชาชนทุกหมู่บ้านเสนอผู้บริหาร    และได้ประชุมร่วมกับคณะกรรมการพัฒนาองค์การบริหารส่วนตำบลเพื่อบรรจุ</t>
  </si>
  <si>
    <t>โครงการต่างๆ   ไว้ในแผนพัฒนา   เพื่อเป็นข้อมูลในการจัดทำงบประมาณประจำปี   แต่ปัญหาและความต้องการของ</t>
  </si>
  <si>
    <t xml:space="preserve">ประชาชนในแต่ละปีก็ไม่ได้รับการแก้ปัญหาได้ครบทุกปัญหา  ด้วยงบประมาณที่มีอยู่อย่างจำกัดแต่ทางผู้บริหารก็ไม่ได้ </t>
  </si>
  <si>
    <t>ละเลยปัญหานั้นๆ การที่งบประมาณมีอยู่อย่างจำกัดและภายใต้ระเบียบข้อบังคับทำให้การพัฒนาหมู่บ้านทำได้ไม่เต็มที่</t>
  </si>
  <si>
    <t>นอกเขตรับผิดชอบ อบต.บ้านแดง   ได้ประสานกรมทางหลวงและเทศบาลหนองบัวที่มีเครื่องจักร  ร่วมกันแก้ไขปัญหา</t>
  </si>
  <si>
    <t>ความเสียหาย  เพาะปลูกไม่ได้  เป็นแหล่งสะสมเชื้อโรคต่างๆ</t>
  </si>
  <si>
    <t xml:space="preserve">    2. การก่อสร้างทางระบายน้ำในชุมชนเพื่อระบายน้ำไม่ให้ท่วมขัง  แต่ส่งผลกระทบในพื้นที่การเกษตรได้รับ</t>
  </si>
  <si>
    <t xml:space="preserve">   4. การขยายขอบถนนในบางเส้นทาง   ส่งผลกระทบพื้นที่ใกล้เคียงทำให้เกิดน้ำท่วมขัง ประชาชนบางส่วน</t>
  </si>
  <si>
    <t>1.เพื่อประสิทธิภาพในการจัดทำแผนพัฒนาและข้อปฏิบัติงบประมาณ    ในการจัดทำแผนพัฒนาสามปีควรบรรจุ</t>
  </si>
  <si>
    <t>โครงการและงบประมาณให้ใกล้เคียงกับศักยภาพงบประมาณที่คาดว่าจะตั้งจ่ายได้   หรือได้รับจริงในปีงบประมาณนั้นและ</t>
  </si>
  <si>
    <t xml:space="preserve">กรอบในการดำเนินงานในระยะที่ 2 ของรัฐบาล(ปี 2558-2559) และกรอบการปฏิรูปในระยะที่ 3 (ปี2560 เป็นต้นไป) </t>
  </si>
  <si>
    <t>และกรอบการปฏิรูป เพื่อจัดทำร่างกรอบยุทธศาสตร์ชาติระยะ 20 ปี และ (2) คณะอนุกรรมการจัดทำแผนปฏิบัติการ</t>
  </si>
  <si>
    <t>ชาติระยะ  20 ปี</t>
  </si>
  <si>
    <t xml:space="preserve">มีอำนาจหน้าที่ในการจัดทาร่างยุทธศาสตร์ชาติระยะ  20  ปี   เพื่อใช้ในการขับเคลื่อนการพัฒนาประเทศสู่ความมั่นคง </t>
  </si>
  <si>
    <t xml:space="preserve">คณะรัฐมนตรีได้มีมติเมื่อวันที่  30  มิถุนายน 2558  เห็นชอบให้มีการจัดตั้งคณะกรรมการจัดทายุทธศาสตร์ชาติ </t>
  </si>
  <si>
    <t>คณะกรรมการจัดทำยุทธศาสตร์ชาติได้แต่งตั้งคณะอนุกรรมการ 2 คณะ ได้แก่ (1) คณะอนุกรรมการจัดทำยุทธศาสตร์</t>
  </si>
  <si>
    <t>การกาหนดให้มี “ยุทธศาสตร์ชาติ” เพื่อเป็นยุทธศาสตร์ในการพัฒนาประเทศในระยะยาว พร้อมกับการปฏิรูป</t>
  </si>
  <si>
    <t>และการพัฒนาระบบและกลไกการบริหารราชการแผ่นดินในการขับเคลื่อนยุทธศาสตร์ให้สามารถนา   ไปสู่การปฏิบัติ</t>
  </si>
  <si>
    <t>คอร์รัปชั่น และปัญหาความขัดแย้งในสังคม  รวมถึงสามารถรับมือกับภัยคุกคามและบริหารจัดการกับความเสี่ยงที่จะ</t>
  </si>
  <si>
    <t>เกิดขึ้นในอนาคต   และสามารถเปลี่ยนผ่านประเทศไทยไปพร้อม ๆ  กับการเปลี่ยนแปลงภูมิทัศน์ใหม่ของโลกได้ซึ่งจะ</t>
  </si>
  <si>
    <t>สังคมและวัฒนธรรม และคนไทยในประเทศมีความอยู่ดีมีสุขอย่างถ้วนหน้ากันสาระสาคัญของยุทธศาสตร์ชาติ ซึ่งคณะ</t>
  </si>
  <si>
    <t>กรรมการจัดทำยุทธศาสตร์ชาติกำลังดำเนินการยกร่างอยู่ในขณะนี้นั้นจะประกอบด้วยวิสัยทัศน์และเป้าหมายของชาติ</t>
  </si>
  <si>
    <t>ที่คนไทยทุกคนต้องการบรรลุร่วมกันรวมทั้งนโยบายแห่งชาติและมาตรการเฉพาะ ซึ่งเป็นแนวทาง ทิศทางและวิธีการ</t>
  </si>
  <si>
    <t>ที่ทุกองค์กรและคนไทยทุกคนต้องมุ่งดำเนินการไปพร้อมกันอย่างประสานสอดคล้อง เพื่อให้บรรลุซึ่งสิ่งที่คนไทยทุกคน</t>
  </si>
  <si>
    <t>ต้องการ คือประเทศไทยมั่นคง  มั่งคั่งและยั่งยืน   ในทุกสาขาของกำลังอานาจแห่งชาติ  อันได้แก่   การเมืองภายใน</t>
  </si>
  <si>
    <t>ประเทศ การเมืองต่างประเทศเศรษฐกิจ สังคมจิตวิทยา การทหาร วิทยาศาสตร์และเทคโนโลยีการพลังงาน ทรัพยากร</t>
  </si>
  <si>
    <t>ธรรมชาติและสิ่งแวดล้อม และเทคโนโลยีสารสนเทศและการสื่อสาร</t>
  </si>
  <si>
    <t>ตามแนวทางการปฏิรูปประเทศเพื่อจัดทาร่างแผนปฏิบัติการตามแนวทางการปฏิรูปประเทศ (Roadmap)ภายใต้ยุทธศาสตร์</t>
  </si>
  <si>
    <t xml:space="preserve">ทำให้ประเทศไทยยังคงรักษาบทบาทสำคัญในเวทีโลก  สามารถดำรงรักษาความเป็นชาติที่มีความมั่นคงทางเศรษฐกิจ  </t>
  </si>
  <si>
    <t>ความสัมพันธ์ระหว่างแผนยุทธศาสตร์ชาติ   เพื่อขับเคลื่อนการพัฒนาประเทศไปสู่ความมั่นคง   มั่งคั่ง และยั่งยืน</t>
  </si>
  <si>
    <t>มั่งคั่งและยั่งยืน   และให้เสนอร่างยุทธศาสตร์ชาติระยะ 20 ปี   ให้คณะรัฐมนตรีพิจารณาให้ความเห็นชอบเพื่อใช้เป็น</t>
  </si>
  <si>
    <t>อย่างจริงจังจะช่วยยกระดับคุณภาพของประเทศไทย     ในทุกภาคส่วนและนานาประเทศไทยให้หลุดพ้นหรือบรรเทา</t>
  </si>
  <si>
    <t>ความรุนแรงของสภาพปัญหาที่เกิดขึ้นในปัจจุบัน  ทั้งปัญหาทางเศรษฐกิจ  ปัญหาความเหลื่อมล้ำ   ปัญหาการทุจริต</t>
  </si>
  <si>
    <t>ละช่วงเวลาอย่างต่อเนื่องและมีการบูรณาการ  และสร้างความเข้าใจถึงอนาคตของประเทศไทยร่วมกัน และเกิดการรวม</t>
  </si>
  <si>
    <t>พลังของทุกภาคส่วนในสังคมทั้งประชาชน  เอกชนประชาสังคมในการขับเคลื่อนการพัฒนาเพื่อการสร้างและรักษาไว้ซึ่ง</t>
  </si>
  <si>
    <t>ตามหลักปรัชญาของเศรษฐกิจพอเพียง ”   หรือคติพจน์ประจาชาติ  “มั่นคง มั่งคั่ง ยั่งยืน”   เพื่อให้ประเทศมีขีดความ</t>
  </si>
  <si>
    <t>20 ปี (พ.ศ. 2560 – 2579)  สู่การปฏิบัติอย่างเป็นรูปธรรม ดังนั้น ทิศทางการพัฒนา ของแผนพัฒนาฯ ฉบับที่ 12  จึง</t>
  </si>
  <si>
    <t xml:space="preserve">กระจายการให้บริการภาครัฐ ทั้งด้านการศึกษา สาธารณสุข และสวัสดิการที่มีคุณภาพให้ </t>
  </si>
  <si>
    <t>ครอบคลุมและทั่วถึง</t>
  </si>
  <si>
    <t>เป็นแผนที่ที่ยึดกระบวนการมี ส่วนร่วมของทุกภาคส่วนจากทุกจังหวัดทั้ง ๔ ภูมิภาคขึ้น เพื่อสนับสนุนจังหวัด</t>
  </si>
  <si>
    <t xml:space="preserve">และกลุ่มจังหวัดให้สามารถ ใช้เป็นกรอบแนวทางในการจัดทำแผนพัฒนาจังหวัดและแผนพัฒนากลุ่มจังหวัด แผนพัฒนาภาค  </t>
  </si>
  <si>
    <t>จัดทำโดยสำนักงานพัฒนาการเศรษฐกิจและสังคมแห่งชาติ  (สศช.)   มีวัตถุประสงค์เพื่อให้เกิดการพัฒนาที่สมดุล   ยึดแนว</t>
  </si>
  <si>
    <t>คิดการพัฒนาตาม  “ปรัชญาของเศรษฐกิจพอเพียง” โดยประกอบไปด้วย  ยุทธศาสตร์การพัฒนาภาคเหนือ ยุทธศาสตร์การ</t>
  </si>
  <si>
    <t>พัฒนาภาคตะวันออกเฉียงเหนือ    ยุทธศาสตร์การพัฒนาภาคกลาง     ยุทธศาสตร์การพัฒนาภาคใต้ ซึ่งองค์การบริหารส่วน</t>
  </si>
  <si>
    <t>ตำบลบ้านแดงตั้งอยู่ภาคตะวันออกฉียงเหนือ    การจัดทำแผนพัฒนาท้องถิ่นสี่ปีมีความสัมพันธ์กับแผนพัฒนาภาคตะวันออก</t>
  </si>
  <si>
    <t>สติปัญญารอบรู้เท่าทันการเปลี่ยนแปลง   สามารถดำรงชีพได้อย่างมีคุณภาพสร้างความมั่นคงด้านอาหาร  แก้ไขปัญหาความ</t>
  </si>
  <si>
    <t xml:space="preserve">ทรัพยากรธรรมชาติและสิ่งแวดล้อมให้สมบูรณ์   ซึ่งแผนพัฒนาภาคตะวันออกเฉียงเหนือมีรายละเอียดสรุปย่อ  ดังนี้   </t>
  </si>
  <si>
    <t>ยากจน หนี้สินและการออมของครัวเรือน มีสัมมาอาชีพที่มั่นคง สามารถพึ่งพาตนเองและดูแลครอบครัวได้อย่างอบอุ่น ฟื้นฟู</t>
  </si>
  <si>
    <t>(1) เพิ่มศักยภาพการแข่งขันด้านเศรษฐกิจ   โดยการยกมาตรฐานและประสิทธิภาพการผลิตการเกษตร  การ</t>
  </si>
  <si>
    <t>พัฒนาศักยภาพการประกอบการด้านอุตสาหกรรม   อุตสาหกรรมบริการและการท่องเที่ยว   การตั้งองค์กรร่วมภาครัฐและ</t>
  </si>
  <si>
    <t>เอกชนระดับพื้นที่เพื่อส่งเสริมอำนวยความสะดวกด้านการค้าการลงทุน และส่งเสริมความร่วมมือทางเศรษฐกิจกับประเทศ</t>
  </si>
  <si>
    <t>เพื่อนบ้าน</t>
  </si>
  <si>
    <t>(2) สร้างคนให้มีคุณภาพ  เพื่อพัฒนาคนให้มีสุขภาวะดีทั้งร่างกาย จิตใจและสติปัญญา   รอบรู้   เท่าทันการ</t>
  </si>
  <si>
    <t>หรือร้อยละ 25   ของพื้นที่ภาค  ป้องกันการรุกพื้นที่ชุ่มน้ำ  พัฒนาแหล่งน้ำและระบบชลประทานฟื้นฟูดิน  ยับยั้งการแพร่</t>
  </si>
  <si>
    <t>กระจายดินเค็ม และเพิ่มประสิทธิภาพการจัดการโดยส่งเสริมทำเกษตรอินทรีย์</t>
  </si>
  <si>
    <t>เฉียงเหนือ ด้านเศรษฐกิจ ด้านการเกษตร การท่องเที่ยว การค้าการลงทุน การพัฒนาคนให้มีสุขภาวะดีทั้งร่างกาย จิตใจและ</t>
  </si>
  <si>
    <t>1. ยึดแนวคิดการพัฒนาตาม “ปรัชญาของเศรษฐกิจพอเพียง” ให้เกิดการพัฒนาที่สมดุล เป็นธรรมและ มีภูมิ</t>
  </si>
  <si>
    <t>คุ้มกันต่อผลกระทบจากกระแสการเปลี่ยนแปลงทั้งจากภายนอกและภายในประเทศควบคู่กับกับแนวคิด “การพัฒนาแบบ</t>
  </si>
  <si>
    <t>องค์รวม” ที่ยึดคน ผลประโยชน์ของประชาชน ภูมิสังคม  ยุทธศาสตร์พระราชทาน เข้าใจ เข้าถึง และพัฒนา ยึดหลักการมี</t>
  </si>
  <si>
    <t>ส่วนร่วมของทุกภาคภาคีการพัฒนา และหลักธรรมาภิบาล  เพื่อให้สังคมสมานฉันท์และอยู่เย็นเป็นสุขร่วมกัน</t>
  </si>
  <si>
    <r>
      <t xml:space="preserve">(4) ฟื้นฟูทรัพยากรธรรมชาติและสิ่งแวดล้อมให้สมบูรณ์ โดยเร่งอนุรักษ์และฟื้นฟูพื้นที่ป่าไม้ให้ได้ 15.9 </t>
    </r>
    <r>
      <rPr>
        <sz val="15"/>
        <color theme="1"/>
        <rFont val="TH SarabunPSK"/>
        <family val="2"/>
      </rPr>
      <t>ล้านไร่</t>
    </r>
  </si>
  <si>
    <t>พัฒนาเศรษฐกิจและสังคมแห่งชาติ  ฉบับที่ 12    ซึ่งมีบริบทของการพัฒนาในด้านต่างๆ   ที่ต้องแข่งขันและอาจก่อให้เกิด</t>
  </si>
  <si>
    <t>ความเสี่ยงทั้งจากภายในและภายนอกประเทศ อาทิ กระแสการเปิดเศรษฐกิจเสรี ความท้าทายของเทคโนโลยีใหม่ๆ การเข้า</t>
  </si>
  <si>
    <t>สู่สังคมของผู้สูงอายุ การเกิดภัยธรรมชาติที่รุนแรง ภัยแล้ง ประกอบกับสภาวการณ์ด้านต่างๆ ทั้งเศรษฐกิจ สังคม ทรัพยากร</t>
  </si>
  <si>
    <t xml:space="preserve">ธรรมชาติและสิ่งแวดล้อมปัญหาผลิตภาพการผลิต   คุณภาพการศึกษา  ความเหลื่อมล้ำทางสังคม  เป็นต้น  โดยนำหลักการ  </t>
  </si>
  <si>
    <t>ของแผนพัฒนาเศรษฐกิจและสังคมแห่งชาติ ฉบับที่ 12 นั้น มุ่งเน้นในเรื่อง (1) การน้อมนำและประยุกต์ใช้หลักปรัชญาของ</t>
  </si>
  <si>
    <t>การจัดทำแผนพัฒนากลุ่มจังหวัดภาคตะวันออกเฉียงเหนือตอนบน 1 นั้น ได้ยึดแนวคิดในการพัฒนาตามแผน</t>
  </si>
  <si>
    <t>ประเทศ (4) การพัฒนาสู่ความมั่นคง มั่งคั่ง ยั่งยืน สังคมน่าอยู่ร่วมกันอย่างมีความสุข</t>
  </si>
  <si>
    <t>เศรษฐกิจพอเพียง   (2) คนเป็นศูนย์กลางของการพัฒนาอย่างมีส่วนร่วม   (3) การสนับสนุนและส่งเสริมแนวคิดการปฏิรูป</t>
  </si>
  <si>
    <t>1. สร้างการเติบโตทางเศรษฐกิจให้มีการขยายตัวมากขึ้น ประชาชนมีรายได้พึ่งพาตนเองได้และหลุดพ้นจาก</t>
  </si>
  <si>
    <t>ความยากจน</t>
  </si>
  <si>
    <t>2. ทุกภาคส่วนมีการบริหารจัดการสิ่งแวดล้อมที่ดีและความรับผิดชอบต่อสังคม โดยการมีส่วนร่วมจาก</t>
  </si>
  <si>
    <t>ทุกภาคส่วน</t>
  </si>
  <si>
    <t xml:space="preserve">1. กระตุ้นเศรษฐกิจด้วยกลไกการตลาด  ส่งเสริมการค้าและการลงทุน ยกระดับผู้ผลิต ผู้ประกอบการ </t>
  </si>
  <si>
    <t>SMEs  OTOP และวิสาหกิจชุมชน ให้มีศักยภาพในการแข่งขันที่สูงขึ้น ควบคู่ไปกับความรับผิดชอบต่อสิ่งแวดล้อม</t>
  </si>
  <si>
    <t xml:space="preserve">ยุทธศาสตร์ที่ 2  ยกระดับการท่องเที่ยวเชิงอัตลักษณ์ในเรื่องของอารยธรรม ประวัติศาสตร์ วัฒนธรรม </t>
  </si>
  <si>
    <t>และประเพณี ของอนุภูมิภาคลุ่มแม่น้ำโขง</t>
  </si>
  <si>
    <t xml:space="preserve">2. จํานวนแปลง/ฟารมผลผลิตทางการเกษตรสําคัญที่ไดรับใบรับรองมาตรฐาน GAP </t>
  </si>
  <si>
    <t>(Good AgriculturePractices) เพิ่มขึ้น</t>
  </si>
  <si>
    <t xml:space="preserve">   “อุดรธานีเมืองน่าอยู่ เชิดชูศิลปวัฒนธรรม เกษตรอุตสาหกรรม นำหน้าการศึกษา พัฒนาการท่องเที่ยว”</t>
  </si>
  <si>
    <t>ด้วยองค์การบริหารส่วนตำบลบ้านแดง ได้จัดทำแผนยุทธศาสตร์พัฒนาเพื่อเป็นการเตรียมการสำหรับ</t>
  </si>
  <si>
    <t>การพัฒนาในอนาคต  โดยได้ดำเนินการจัดทำให้สอดคล้องกับแผนพัฒนาอำเภอ แผนพัฒนาจังหวัด แผนพัฒนา</t>
  </si>
  <si>
    <t>กลุ่มจังหวัด  แผนพัฒนาชาติทั้งในด้านเนื้อหาสาระ  กระบวนการ  ขั้นตอนและระยะเวลาดำเนินการ ตลอดทั้ง</t>
  </si>
  <si>
    <t xml:space="preserve">แนวทางในการพัฒนาที่กำหนดไว้ให้สำเร็จลุล่วงบรรลุตามวัตถุประสงค์  </t>
  </si>
  <si>
    <t xml:space="preserve">     3.3.1 การวิเคราะห์กรอบการจัดทำยุทธศาสตร์ขององค์กรปกครองส่วนท้องถิ่น</t>
  </si>
  <si>
    <t xml:space="preserve">     ยุทธศาสตร์ที่ 1   ด้านบริหารจัดการ</t>
  </si>
  <si>
    <t xml:space="preserve">    ยุทธศาสตร์ที่ 3  ด้านคุณภาพชีวิต</t>
  </si>
  <si>
    <t xml:space="preserve">    ยุทธศาสตร์ที่ 2   ด้านโครงสร้างพื้นฐาน</t>
  </si>
  <si>
    <t>6.เจ้าหน้าที่ให้ความสำคัญกับความเดือดร้อนของ</t>
  </si>
  <si>
    <t>กำหนดกรอบและแนวทางในการติดตามและประเมินผล สอดคล้องกับระเบียบกระทรวงมหาดไทยว่าด้วย</t>
  </si>
  <si>
    <t>การจัดทำแผนพัฒนาขององค์กรปกครองส่วนท้องถิ่น พ.ศ. 2548 ข้อ 29</t>
  </si>
  <si>
    <t xml:space="preserve">ความก้าวหน้า  (Progress )  ประสิทธิภาพ (Efficiency) ประสิทธิผล (Effectiveness)  ผลลัพธ์และผลิต (Outcome </t>
  </si>
  <si>
    <t>and  Output)  กาประเมินผลกระทบการประเมินผลกระบวนการ (Process Evaloation) เป็นต้น</t>
  </si>
  <si>
    <t>แวดล้อมของท้องถิ่น     ทั้งในระดับหมู่บ้าน/ชุมชน  ตำบล  และอาจรวมถึงอำเภอและจังหวัดด้วย  เพราะว่าหมู่บ้าน/</t>
  </si>
  <si>
    <t>ชุมชน/ตำบล/องค์กร/หน่วยงานต่างๆ ล้วนมีปฏิสัมพันธ์ซึ่งกันและกันกับสิ่งแวดล้อมภายใต้สังคมที่เป็นทั้งระบบเปิดมาก</t>
  </si>
  <si>
    <t>กว่าระบบปิดในปัจจุบัน</t>
  </si>
  <si>
    <t>ยุทธศาสตร์ ซึ่งจะต้องกำหนดวิธีการติดตามและประเมินผลกำหนดห้วงเวลาในการติดตามและประเมินผล โดยมีองค์</t>
  </si>
  <si>
    <t>ประกอบที่สำคัญอย่างน้อย 2 ประการ ดังนี้</t>
  </si>
  <si>
    <t>ระเบียบในการติดตามและประเมินผลแผนพัฒนา ระเบียบวิธีในการติดตามและประเมินผลยุทธศาสตร์</t>
  </si>
  <si>
    <t>การพัฒนา ควรมีองค์ประกอบใหญ่ๆ ที่สำคัญ 3 ประการ คือ</t>
  </si>
  <si>
    <t>1) ผู้เข้าร่วมติดตามและประเมินผล อันได้แก่ คณะกรรมการติดตามและประเมินผล ผู้รับผิดชอบแผน</t>
  </si>
  <si>
    <t>ยุทธศาสตร์การพัฒนา  ประชาชนในท้องถิ่น  ผุ้มีส่วนเกี่ยวข้อง  และผู้มีส่วนได้เสีย (Stakeholders) ในท้องถิ่นนั้นๆ</t>
  </si>
  <si>
    <t>3) กรรมวิธี อันได้แก่ วิธีการที่จะดำเนินการติดตามและประเมินผล ขะต้องศึกษาเอกสารที่เกี่ยวข้องกับ</t>
  </si>
  <si>
    <t>ยุทธศาสตร์โครงการ ซึ่งเป้นการดูเอกสารหลักฐานต่างๆ ที่เกี่ยวข้องกับการพัฒนา</t>
  </si>
  <si>
    <r>
      <t>1) การออกแบบการติดตามและประเมินผล   การออกแบบเพื่อการติดตามแล</t>
    </r>
    <r>
      <rPr>
        <sz val="14"/>
        <rFont val="TH SarabunPSK"/>
        <family val="2"/>
      </rPr>
      <t>ประเมินผลแผนพัฒนามีเป้า</t>
    </r>
  </si>
  <si>
    <t>หมายเพื่อ มุ่งตอบปัญหาการติดตามและประเมินผลได้อย่างตรงประเด็น</t>
  </si>
  <si>
    <r>
      <t xml:space="preserve">2) วิธีการเก็บรวบรวมข้อมูลการติดตามและประเมินผลยุทธศาสตร์ โครงการพัฒนา </t>
    </r>
    <r>
      <rPr>
        <sz val="14"/>
        <rFont val="TH SarabunPSK"/>
        <family val="2"/>
      </rPr>
      <t>โดยการสำรวจเป็นการ</t>
    </r>
  </si>
  <si>
    <t>รวบรวมข้อมูลจากบันทึกหรือทะเบียนที่มีรผู้จัดทำไว้แล้ว</t>
  </si>
  <si>
    <t>การทดสอบการการวัด  วิธีการนี้จะทำการทดสอบและวัดผลเพื่อดูระดับการเปลี่ยนแปลง ซึ่งรวมถึงแบบ</t>
  </si>
  <si>
    <t xml:space="preserve">ทดสอบต่างๆ การประเมินการปฏิบัติงานและแนวทางการวัด </t>
  </si>
  <si>
    <t xml:space="preserve">การสัมภาษณ์   อาจเป็นการสัมภาษณ์เดี่ยว หรือกลุ่มก็ได้ การสัมภาณ์เป็นการยืนยันว่า ผู้มีส่วนเกี่ยวข้อง </t>
  </si>
  <si>
    <t>ผู้ได้รับผลกระทบมีความเกี่ยวข้องและได้รับผลกระทบในระดับใด คณะกรรมการติดตามและประเมินผลจะต้องกำหนด</t>
  </si>
  <si>
    <t>แนวทางการสัมภาษณ์ด้วย  โดยทั่วไปการสัมภาษณ์ถูกแบ่งออกเป็น 2 ประเภท คือการสัมภาษณ์แบบเป็นทางการหรือ</t>
  </si>
  <si>
    <t>กึ่งทางการ และการสัมภาษณ์แบบไม่เป็นทางการ คล้ายกับการพูดสนทนา ไม่มีพิธีรีตรอง ไม่เคร่งครัด</t>
  </si>
  <si>
    <t>การสังเกต ใช้การสังเกตเพื่อเฝ้าดูว่ากำลังเกิดอะไรขึ้นกับการพัฒนาท้องถิ่น  ต้องมีการบันทึกการสังเกต</t>
  </si>
  <si>
    <t xml:space="preserve"> แนวทางในการสังเกตและกำหนดการดำเนินการสังเกต</t>
  </si>
  <si>
    <t xml:space="preserve">2) การสังเกตแบบไม่มีส่วนร่วม   หรือการสังเกตโดยตรง  เป็นการสังเกต  บันทึกลักษณะทางกายภาพ </t>
  </si>
  <si>
    <t>โครงสร้างและความสัมพันธ์ของสมาชิกในสังคม หมู่บ้าน/ชุมชนนั้นๆ</t>
  </si>
  <si>
    <t>การสำรวจ การสำรวจเพื่อประเมินความคิดเห็น  การรับรู้  ทัศนคติ  ความพึงพอใจ  ความต้องการของ</t>
  </si>
  <si>
    <t>ยุทธศาสตร์คณะกรรมการติดตามและประเมินผลจะต้องมีการบันทึกการสำรวจ และทิศทางทางสำรวจ</t>
  </si>
  <si>
    <t>เกี่ยวข้องกับยุทธศาสตร์  มีความจำเป็นอย่างยิ่งที่จะต้องใช้เอกสาร  ซึ่งเกี่ยวข้องกับยุทธศาสตร์การพัฒนา ปัญหาและ</t>
  </si>
  <si>
    <t xml:space="preserve">ความต้องการของประชาชนในท้องถิ่น  สาเหตุของปัญหา  แนวทางการแก้ไขปัญหา  ตลอดจนการกำหนดเป้าหมาย </t>
  </si>
  <si>
    <t>เอกสารการิดตามและประเมินผลยุทธศาสตร์ มีความจำเป็นอย่างยิ่งที่จะต้องใช้เอกสาร  ซึ่งเป็นเอกสารที่</t>
  </si>
  <si>
    <t>โดยใช้รูปแบบเชิงพรรณา ซึ่งสามารถแสดงได้ทั้งการอธิบายเชิงสถิติ รูปภาพ กราฟ ข้อมูลต่าง ๆ โดยการใช้</t>
  </si>
  <si>
    <t xml:space="preserve">แบบสำหรับการติดตามและประเมินผลเชิงปริมาณและคุณภาพ </t>
  </si>
  <si>
    <t xml:space="preserve">(2) แบบบัตรคะแนน (Scorecard  Model) แบบบัตรคะแนน หรือ Scorecard Model ของ </t>
  </si>
  <si>
    <t xml:space="preserve">Kaplan &amp; Norton </t>
  </si>
  <si>
    <t xml:space="preserve">(5) แบบวัดกระบวนการปฏิบัติงาน (Process Performance Measurement System (PPMS)) </t>
  </si>
  <si>
    <t>ระบบการวัดกระบวนการปฏิบัติงานหรือ PPMS</t>
  </si>
  <si>
    <t>(6) แบบการประเมินโดยใช้วิธีการแก้ปัญหาหรือเรียนรู้จากปัญหาที่เกิดขึ้นหรือ Problem-Solving</t>
  </si>
  <si>
    <t xml:space="preserve"> Method </t>
  </si>
  <si>
    <t xml:space="preserve">(11) แบบอื่น ๆ ที่องค์กรปกครองส่วนท้องถิ่นกำหนดขึ้น ทั้งนี้ต้องอยู่ภายใต้กรอบตามข้อ (1)-(10) </t>
  </si>
  <si>
    <t>หรือเป็นแบบผสมก็ได้</t>
  </si>
  <si>
    <t>ผลกระทบนำไปสู่อนาคต</t>
  </si>
  <si>
    <t>แบบ ผ 05</t>
  </si>
  <si>
    <t>สำหรับ  ประสานโครงการพัฒนาจังหวัด</t>
  </si>
  <si>
    <t>กลุ่มเลี้ยงหมู</t>
  </si>
  <si>
    <t>หมู่ที่ 1</t>
  </si>
  <si>
    <t>กลุ่มเลี้ยงโคขุน</t>
  </si>
  <si>
    <t>หมู่ที่ 2</t>
  </si>
  <si>
    <t>กลุ่มผลิต</t>
  </si>
  <si>
    <t>ดอกไม้</t>
  </si>
  <si>
    <t>หมู่ที่ 3</t>
  </si>
  <si>
    <t>หมู่ที่ 4</t>
  </si>
  <si>
    <t>กลุ่มเลี้ยงโค</t>
  </si>
  <si>
    <t>หมู่ที่ 5</t>
  </si>
  <si>
    <t>กลุ่มเลี้ยงกระบือ</t>
  </si>
  <si>
    <t>หมู่ที่ 6</t>
  </si>
  <si>
    <t>หมู่ที่ 7</t>
  </si>
  <si>
    <t>กลุ่มเลี้ยงสุกร</t>
  </si>
  <si>
    <t>หมู่ที่ 9</t>
  </si>
  <si>
    <t>กลุ่มเกษตร</t>
  </si>
  <si>
    <t>โพธิ์ทอง</t>
  </si>
  <si>
    <t>หมู่ที่ 10</t>
  </si>
  <si>
    <t>หมู่ที่ 11</t>
  </si>
  <si>
    <t>กศน.</t>
  </si>
  <si>
    <t>เกษตร</t>
  </si>
  <si>
    <t>เกษตรกร</t>
  </si>
  <si>
    <t>หมู่ที่ 15</t>
  </si>
  <si>
    <t>กลุ่มเลี้ยงสัตว์</t>
  </si>
  <si>
    <t>หมูที่ 12</t>
  </si>
  <si>
    <t>กลุ่มทอผ้า</t>
  </si>
  <si>
    <t>หมู่ที่ 13</t>
  </si>
  <si>
    <t>กลุ่มพัฒนาสตรี</t>
  </si>
  <si>
    <t>หมู่ที่ 14</t>
  </si>
  <si>
    <t>โรงเรียนบ้าน</t>
  </si>
  <si>
    <t>หนองผักแว่น</t>
  </si>
  <si>
    <t>ไชยวาน</t>
  </si>
  <si>
    <t>ดงยางพรพิบูลย์</t>
  </si>
  <si>
    <t>พิทยา</t>
  </si>
  <si>
    <t>โพธิ์</t>
  </si>
  <si>
    <t>โรงเรียน</t>
  </si>
  <si>
    <t>อนุบาล</t>
  </si>
  <si>
    <t>ปกครองอำเภอ</t>
  </si>
  <si>
    <t>จำนวน  15 กิจกรรม</t>
  </si>
  <si>
    <t xml:space="preserve"> จำนวน  </t>
  </si>
  <si>
    <t>ประชาชนไม่เดือดร้อน</t>
  </si>
  <si>
    <t>กอง</t>
  </si>
  <si>
    <t>งานประเพณีสืบทอดต่อไป</t>
  </si>
  <si>
    <t>จำนวน  3 กิจกรรม</t>
  </si>
  <si>
    <t>ประชาชนได้มีส่วนร่วม</t>
  </si>
  <si>
    <t>สืบทอดตลอดไป</t>
  </si>
  <si>
    <t>1 กิจกรรม</t>
  </si>
  <si>
    <t>ในกิจกรรมประเพณี</t>
  </si>
  <si>
    <t>การจัดงานประเพณีสำคัญในตำบลบ้านแดง</t>
  </si>
  <si>
    <t>เพื่อรักษางานประเพณีสำคัญ</t>
  </si>
  <si>
    <t>3 กิจกรรม</t>
  </si>
  <si>
    <t>ก่อสร้างอาคารแสดงศิลปะ หัตถกรรม</t>
  </si>
  <si>
    <t>เพื่ออนุรักษ์ภูมิปัญญาชาวบ้านและ</t>
  </si>
  <si>
    <t xml:space="preserve">จำนวน </t>
  </si>
  <si>
    <t>ประชาชนได้ความรู้และสืบ</t>
  </si>
  <si>
    <t xml:space="preserve"> เครื่องมือด้านภูมิปัญญาชาวบ้าน</t>
  </si>
  <si>
    <t>เป็นแหล่งเรียนรู้กับประชาชน</t>
  </si>
  <si>
    <t xml:space="preserve"> 1  แห่ง</t>
  </si>
  <si>
    <t>ทอดภูมิปัญญาชาวบ้านต่อไป</t>
  </si>
  <si>
    <t>เพื่ออนุรักษ์วัฒนธรรมดั้งเดิมสืบ</t>
  </si>
  <si>
    <t>ประชาชนรักษาวัฒธรรม</t>
  </si>
  <si>
    <t>หมู่ที่ 1 - 15</t>
  </si>
  <si>
    <t>ต่อไป</t>
  </si>
  <si>
    <t>1กิจกรรม</t>
  </si>
  <si>
    <t>ทอดเทียนตลอดไป</t>
  </si>
  <si>
    <t>เพื่อให้มีค่าใช้จ่ายในการดำเนินงาน</t>
  </si>
  <si>
    <t>รักษาไว้ซึ่งงานประเพณี</t>
  </si>
  <si>
    <t>ประเพณีของจังหวัด</t>
  </si>
  <si>
    <t>เก่าแก่ของจังหวัดอุดรธานี</t>
  </si>
  <si>
    <t>ส่งเสริมสนับสนุนประเพณีแข่งเรือ</t>
  </si>
  <si>
    <t>ประชาชนรักษาประเพณี</t>
  </si>
  <si>
    <t>แข่งเรือตลอดไป</t>
  </si>
  <si>
    <t>รณรงค์ให้เจ้าหน้าที่และประชาชนแต่งกาย</t>
  </si>
  <si>
    <t>ประชาชนรักษาวัฒธรรมและ</t>
  </si>
  <si>
    <t>ด้วยผ้ามัดหมี่ย้อมคราม</t>
  </si>
  <si>
    <t>อนุรักษ์ผ้ามัดหมี่ย้อมคราม</t>
  </si>
  <si>
    <t>ท้องถิ่นสืบต่อไป</t>
  </si>
  <si>
    <t>สำนักปลัด</t>
  </si>
  <si>
    <t>จำนวน  1  สนาม</t>
  </si>
  <si>
    <t>1 สนาม</t>
  </si>
  <si>
    <t>การจัดการแข่งขันกีฬาประจำตำบล</t>
  </si>
  <si>
    <t>จำนวน 15  หมู่บ้าน</t>
  </si>
  <si>
    <t>การจัดการแข่งขันกีฬาศูนย์พัฒนาเด็กเล็ก</t>
  </si>
  <si>
    <t>เพื่อให้เด็กได้จัดกิจกรรมร่วมกัน</t>
  </si>
  <si>
    <t>เด็กนักเรียนได้ทำกิจกรรม</t>
  </si>
  <si>
    <t xml:space="preserve">ส่งเสริมการออกกำลังกายในผู้สูงอายุ </t>
  </si>
  <si>
    <t>เพื่อให้ผู้สูงอายุได้ออกกำลังกาย</t>
  </si>
  <si>
    <t>จัดงานการแข่งขันกีฬาลำห้วยดาน</t>
  </si>
  <si>
    <t>จำนวน  1 กิจกรรม</t>
  </si>
  <si>
    <t>กีฬาร่วมกันเพื่อสร้างความสามัคคี</t>
  </si>
  <si>
    <t>ความสามัคคีในชุมชน</t>
  </si>
  <si>
    <t>จัดงานแข่งขันกีฬาเยาวชนส่งเสริมสุขภาพ</t>
  </si>
  <si>
    <t xml:space="preserve">ครั้งที่ 1 </t>
  </si>
  <si>
    <t>จัดงานแข่งขันกีฬาท้องถิ่นสัมพันธ์</t>
  </si>
  <si>
    <t>ครั้งที่  1</t>
  </si>
  <si>
    <t>โครงการก่อสร้างพื้น คสล. สำหรับเดิน-วิ่ง</t>
  </si>
  <si>
    <t>ระยะทาง 250 เมตร</t>
  </si>
  <si>
    <t>1 เส้นทาง</t>
  </si>
  <si>
    <t>ออกกำลังกายภายในสวนโชติพิบูลย์</t>
  </si>
  <si>
    <t>เพื่อส่งเสริมให้สังคมตระหนัก</t>
  </si>
  <si>
    <t>ถึงควาสำคัญของครอบครัว</t>
  </si>
  <si>
    <t>เพื่อเพิ่มศักยภาพการข่าว</t>
  </si>
  <si>
    <t>ในพื้นที่อำเภอพิบูลย์รักษ์</t>
  </si>
  <si>
    <t>เพื่อเพิ่มประสิทธิภาพการ</t>
  </si>
  <si>
    <t>บริหารของอปท.</t>
  </si>
  <si>
    <t>การบริหารของอปท.</t>
  </si>
  <si>
    <t>มีคุณภาพ</t>
  </si>
  <si>
    <t>หน่วยงานและประชาชน</t>
  </si>
  <si>
    <t>โครงการพัฒนาศักยภาพการข่าว</t>
  </si>
  <si>
    <t xml:space="preserve">ในพื้นที่อำเภอพิบูลย์รักษ์ </t>
  </si>
  <si>
    <t>โครงการเพิ่มประสิทธิภาพการ</t>
  </si>
  <si>
    <t>บริหารของ อปท. จ.อุดรธานี</t>
  </si>
  <si>
    <t>วัฒนธรรม</t>
  </si>
  <si>
    <t>ปกครอง</t>
  </si>
  <si>
    <t>สนง.ท้องถิ่น</t>
  </si>
  <si>
    <t>เพื่อประชาชนในชุมชนได้สืบ</t>
  </si>
  <si>
    <t>ทอดประเพณีโบราณต่อไป</t>
  </si>
  <si>
    <t>เพื่อให้งานประเพณีของอำเภอ</t>
  </si>
  <si>
    <t>อยู่สืบทอดตลอดไป</t>
  </si>
  <si>
    <t>ส่งเสริมสนับสนุนวัฒธรรมประเพณี</t>
  </si>
  <si>
    <t>ทอดเทียนหมู่ที่ 1 - 15</t>
  </si>
  <si>
    <t>ก่อสร้างลานกีฬาชุมชนต้านยาเสพติด</t>
  </si>
  <si>
    <t>ภายในหมู่บ้าน ม.1-15</t>
  </si>
  <si>
    <t>ออกกำลังกายของประชาชน</t>
  </si>
  <si>
    <t>เพื่อเป็นสถานที่เล่นกีฬาและ</t>
  </si>
  <si>
    <t>เพื่อให้ประชาชนมีกิจกรรมด้าน</t>
  </si>
  <si>
    <t>ประชาชนมีสุขภาพ</t>
  </si>
  <si>
    <t>ประชาชนได้ออกกำลัง</t>
  </si>
  <si>
    <t>กายมีสุขภาพแข็งแรง</t>
  </si>
  <si>
    <t>ผู้สูงอายุมีสุขภาพ</t>
  </si>
  <si>
    <t>ร่างกายแข็งแรง</t>
  </si>
  <si>
    <t>ประชาชนสุขภาพดี เกิด</t>
  </si>
  <si>
    <t>การจัดรวบรวมและเผยแพร่ภูมิปัญญา</t>
  </si>
  <si>
    <t>เพื่ออนุรักษ์วัฒนธรรมและส่ง</t>
  </si>
  <si>
    <t>เสริมผ้ามัดหมี่ย้อมครามพิบูลย์รักษ์</t>
  </si>
  <si>
    <t>วันสำคัญต่างๆ ของไทย</t>
  </si>
  <si>
    <t xml:space="preserve"> รักษาการละเล่นพื้นบ้าน</t>
  </si>
  <si>
    <t xml:space="preserve"> เด็กนักเรียนได้ศึกษา</t>
  </si>
  <si>
    <t>การจัดงานประเพณีสำคัญในตำบล</t>
  </si>
  <si>
    <t>งานประเพณีท้องถิ่น หมู่ที่ 1 - 15</t>
  </si>
  <si>
    <t>กิจกรรมการประชาสัมพันธ์</t>
  </si>
  <si>
    <t>ร่วมจัดขบวนแห่งานทุ่งศรีเมือง</t>
  </si>
  <si>
    <t>ของดีองค์กรปกครองส่วนท้องถิ่น</t>
  </si>
  <si>
    <t>เพื่อให้มีค่าใช้จ่ายในการ</t>
  </si>
  <si>
    <t>เพื่อให้งานประเพณีของ</t>
  </si>
  <si>
    <t>อำเภออยู่สืบทอดตลอดไป</t>
  </si>
  <si>
    <t>ลอยฟ้าผ้ามัดหมี่ย้อมครามฯ</t>
  </si>
  <si>
    <t xml:space="preserve"> โครงการจัดงานประเพณีโคมลม</t>
  </si>
  <si>
    <t>ดำเนินงานประเพณีของ</t>
  </si>
  <si>
    <t>จำนวน 15 กิจกรรม</t>
  </si>
  <si>
    <t>โครงการขุดคลองน้ำเพื่อการเกษตร</t>
  </si>
  <si>
    <t>ก่อสร้างคลองส่งน้ำสถานีสูบน้ำด้วย</t>
  </si>
  <si>
    <t>ไฟฟ้าแห่งที่2 (ส่วนต่อขยายเขตพื้นที่</t>
  </si>
  <si>
    <t>ให้บริการ) ม.4,15</t>
  </si>
  <si>
    <t>ก่อสร้างประตูเปิด-ปิด ฝายน้ำล้น</t>
  </si>
  <si>
    <t>โคกซ้ง ม.15</t>
  </si>
  <si>
    <t>ก่อสร้างสถานีและคลองส่งน้ำเพื่อการ</t>
  </si>
  <si>
    <t>เกษตรระบบท่อ หมู่ที่ 1-15</t>
  </si>
  <si>
    <t>เพื่อส่งน้ำในการทำเกษตร</t>
  </si>
  <si>
    <t>ก่อสร้างฝายเก็บน้ำท่ากฐินตอนบน</t>
  </si>
  <si>
    <t xml:space="preserve"> ม.12</t>
  </si>
  <si>
    <t>ก่อสร้างท่อลอดเหลี่ยมข้ามห้วยดาน</t>
  </si>
  <si>
    <t>เก็บกักน้ำไว้ใช้ใน</t>
  </si>
  <si>
    <t xml:space="preserve">ฤดูแล้ง  </t>
  </si>
  <si>
    <t>ประชาชนสัญจรไป</t>
  </si>
  <si>
    <t>มาได้</t>
  </si>
  <si>
    <t>ก่อสร้างถนนลาดยาง สายบ้านแดง</t>
  </si>
  <si>
    <t xml:space="preserve"> ต.ดอนกลอย ม.11</t>
  </si>
  <si>
    <t>บ้านดงไร่บ้านหนองโพธิ์คำ</t>
  </si>
  <si>
    <t>จากวังหลักควายถึงนานางขาน</t>
  </si>
  <si>
    <t xml:space="preserve"> บุญแสนสืบ ม.3</t>
  </si>
  <si>
    <t>ตามแบบมาตรฐานของ</t>
  </si>
  <si>
    <t xml:space="preserve">กรมทรัพยากรน้ำ </t>
  </si>
  <si>
    <t xml:space="preserve">1 แห่ง </t>
  </si>
  <si>
    <t>ขุดคลองน้ำเพื่อการเกษตรจากวัง</t>
  </si>
  <si>
    <t>หลักช้างถึงนานางขาน บุญแสนสืบ</t>
  </si>
  <si>
    <t>ม.3</t>
  </si>
  <si>
    <t>รวมทั้ง 5 ยุทธศาสตร์</t>
  </si>
  <si>
    <t>จำนวน 7 โครงการ</t>
  </si>
  <si>
    <t>การทำเกษตรผสม</t>
  </si>
  <si>
    <t>ผสาน สามารถประยุกตร์</t>
  </si>
  <si>
    <t>ใช้ในชีวิตประจำวัน</t>
  </si>
  <si>
    <t>สารบัญ</t>
  </si>
  <si>
    <t>เรื่อง</t>
  </si>
  <si>
    <t>หน้า</t>
  </si>
  <si>
    <t>ส่วนที่  1  สภาพทั่วไปและข้อมูลพื้นฐาน</t>
  </si>
  <si>
    <t>ส่วนที่  2  สรุปผลการพัฒนาท้องถิ่นตามแผนพัฒนาท้องถิ่น (พ.ศ.2557-2560)</t>
  </si>
  <si>
    <t>ส่วนที่  3  ยุทธศาสตร์องค์กรปกครองส่วนท้องถิ่น</t>
  </si>
  <si>
    <t>ส่วนที่  4  การนำแผนพัฒนาท้องถิ่นสี่ปีไปสู่การปฏิบัติ</t>
  </si>
  <si>
    <t>บัญชีโครงการพัฒนาท้องถิ่น  (พ.ศ.2561 - 2564)</t>
  </si>
  <si>
    <t>ส่วนที่  5 การติดตามและประเมินผล</t>
  </si>
  <si>
    <t>ศักยภาพการค้า</t>
  </si>
  <si>
    <t>การลงทุนเพื่อ</t>
  </si>
  <si>
    <t>เพิ่มขีดความ</t>
  </si>
  <si>
    <t>สามารถในการ</t>
  </si>
  <si>
    <t>แข่งขันด้วย</t>
  </si>
  <si>
    <t>เทคโนโลยีที่ทัน</t>
  </si>
  <si>
    <t>สมัยและเป็น</t>
  </si>
  <si>
    <t>สากล</t>
  </si>
  <si>
    <t>ที่ 1การพัฒนา</t>
  </si>
  <si>
    <t xml:space="preserve"> ยุทธศาสตร์ที่ 4  </t>
  </si>
  <si>
    <t>ด้านการจัดการ</t>
  </si>
  <si>
    <t>ศึกษาและการ</t>
  </si>
  <si>
    <t>เสริมสร้างความ</t>
  </si>
  <si>
    <t>เข้มแข็งของสังคม</t>
  </si>
  <si>
    <t>และคุณภาพชีวิต</t>
  </si>
  <si>
    <t>“ภายในปี  2564  ตำบลบ้านแดงเป็นตำบลคู่คุณธรรม  น้อมนำเศรษฐกิจพอเพียง”</t>
  </si>
  <si>
    <t xml:space="preserve">ยุทธศาสตร์ 5 ด้านการสร้างความเข้มแข็งให้ชุมชน สาธารณสุขและสิ่งแวดล้อม </t>
  </si>
  <si>
    <t>1. เศรษฐกิจมีการขยายตัวเพิ่มมากขึ้น</t>
  </si>
  <si>
    <t>ก่อสร้างห้องน้ำอาคารชมรมผู้สูงอายุ</t>
  </si>
  <si>
    <t>ผู้สูงอายุได้รับความสะดวก</t>
  </si>
  <si>
    <t>ห้องน้ำจำนวน</t>
  </si>
  <si>
    <t>1 ห้อง</t>
  </si>
  <si>
    <t>ผู้สูงอายุได้รับความ</t>
  </si>
  <si>
    <t>จำนวน 6 โครงการ</t>
  </si>
  <si>
    <t>เพื่ออนุรักษ์วัฒนธรรมดั้งเดิม</t>
  </si>
  <si>
    <t>สืบต่อไป</t>
  </si>
  <si>
    <t>เพื่อสร้างโอกาสให้ประชาชนมี</t>
  </si>
  <si>
    <t>ความมั่นคงในการถือครองที่ดิน</t>
  </si>
  <si>
    <t>เพื่อช่วยเหลือและสร้างขวัญกำลัง</t>
  </si>
  <si>
    <t>ใจให้แก่พลเมืองดีและครอบครัว</t>
  </si>
  <si>
    <t>โครงการป้องกันและแก้ไขปัญหายาเสพติด</t>
  </si>
  <si>
    <t>และกิจกรรมบำบัดฟื้นฟูผู้ติดยาเสพติด</t>
  </si>
  <si>
    <t>เพื่อให้หน่วยงานที่เกี่ยวข้อง</t>
  </si>
  <si>
    <t>ตระหนักถึงความสำคัญของการ</t>
  </si>
  <si>
    <t>5.2 แผนงาน สร้างความเข้มแข็งให้กับชุมชน</t>
  </si>
  <si>
    <t>5.1 แผนงาน สาธารณสุข</t>
  </si>
  <si>
    <t>เพื่อให้เยาวชนรู้จักแนวทาง</t>
  </si>
  <si>
    <t>ป้องกันโรคเอดส์และแก้ไข</t>
  </si>
  <si>
    <t>อุดหนุน รพ.พิบูลย์รักษ์ โครงการ</t>
  </si>
  <si>
    <t>การสื่อสารระหว่างผู้ปกครองกับ</t>
  </si>
  <si>
    <t>ไม่พร้อมในวัยรุ่น</t>
  </si>
  <si>
    <t>วัยรุ่นเพื่อป้องกันการตั้งครรภ์</t>
  </si>
  <si>
    <t>รพสต.</t>
  </si>
  <si>
    <t>2.1 แผนงาน เคหะและชุมชน</t>
  </si>
  <si>
    <t>3.2 แผนงาน สร้างความเข้มแข็งให้กับชุมชน</t>
  </si>
  <si>
    <t>3.3 แผนงาน เคหะและชุมชน</t>
  </si>
  <si>
    <t>3.4 แผนงานการเกษตร</t>
  </si>
  <si>
    <t>3.5 แผนงาน งบกลาง</t>
  </si>
  <si>
    <t>4.1 แผนงาน การศึกษา</t>
  </si>
  <si>
    <t>3.1 แผนงาน บริหารงานทั่วไป</t>
  </si>
  <si>
    <t>3.2 แผนงาน สังคมสงเคราะห์</t>
  </si>
  <si>
    <t>3.3 แผนงาน สร้างความเข้มแข็งให้กับชุมชน</t>
  </si>
  <si>
    <t>4.2 แผนงาน การศาสนา วัฒนธรรม และนันทนาการ</t>
  </si>
  <si>
    <t>เพื่อส่งน้ำในการทำการ</t>
  </si>
  <si>
    <t>เกษตรในฤดูกาลที่ขาด</t>
  </si>
  <si>
    <t>แคลนน้ำ</t>
  </si>
  <si>
    <t>ขุดลอกลำห้วยน้ำขาว ม.6 พื้นที่ติด</t>
  </si>
  <si>
    <t xml:space="preserve">ฝายห้วยยางตอนบน พร้อมลงท่อ </t>
  </si>
  <si>
    <t>60x 100</t>
  </si>
  <si>
    <t xml:space="preserve">   2.1 แผนงาน เคหะและชุมชน</t>
  </si>
  <si>
    <t xml:space="preserve">   3.1 แผนงาน สังคมสงเคราะห์</t>
  </si>
  <si>
    <t xml:space="preserve">   3.2 แผนงาน สร้างความเข้มแข็งให้กับชุมชน</t>
  </si>
  <si>
    <t xml:space="preserve">   3.1 แผนงาน บริหารงานทั่วไป</t>
  </si>
  <si>
    <t xml:space="preserve">   3.2 แผนงาน สังคมสงเคราะห์</t>
  </si>
  <si>
    <t xml:space="preserve">   3.3 แผนงาน สร้างความเข้มแข็งให้กับชุมชน</t>
  </si>
  <si>
    <t xml:space="preserve">   4.1 แผนงาน การศึกษา</t>
  </si>
  <si>
    <t xml:space="preserve">   4.2 แผนงาน การศาสนา วัฒนธรรม และนันทนาการ</t>
  </si>
  <si>
    <t xml:space="preserve">   5.1 แผนงาน สาธารณสุข</t>
  </si>
  <si>
    <t xml:space="preserve">   5.2 แผนงาน สร้างความเข้มแข็งให้กับชุมชน</t>
  </si>
  <si>
    <t xml:space="preserve">                                                                                                       รายละเอียดโครงการพัฒนา</t>
  </si>
  <si>
    <t>ม.1- ม.15</t>
  </si>
  <si>
    <t>ประชาชนมีไฟฟ้าใช้ปลอด</t>
  </si>
  <si>
    <t>ภัยในชีวิตและทรัพย์สิน</t>
  </si>
  <si>
    <t xml:space="preserve">ย้ายเสาไฟฟ้าแรงต่ำ </t>
  </si>
  <si>
    <t>ประชาชนมีไฟฟ้าใช้</t>
  </si>
  <si>
    <t xml:space="preserve">ขยายเขตไฟฟ้าแรงต่ำในพื้นที่ </t>
  </si>
  <si>
    <t>ขยายเขตไฟฟ้าเพื่อการเกษตรใน</t>
  </si>
  <si>
    <t>การไฟฟ้าส่วน</t>
  </si>
  <si>
    <t>ภูมิภาคอำเภอ</t>
  </si>
  <si>
    <t>หนองหาน</t>
  </si>
  <si>
    <t>ค่าจัดทำแผนผังโครงการขยายเขต</t>
  </si>
  <si>
    <t>ไฟฟ้าแสงสว่างในหมู่บ้าน ม.1-15</t>
  </si>
  <si>
    <t>ย้ายเสาไฟฟ้าแรงต่ำภายในพื้นที่</t>
  </si>
  <si>
    <t xml:space="preserve"> หมู่บ้าน ม.1-15</t>
  </si>
  <si>
    <t>เพื่อจ่ายเป็นค่าจัดทำแผนผัง</t>
  </si>
  <si>
    <t>แสงสว่าง</t>
  </si>
  <si>
    <t>โครงการขยายเขตไฟฟ้า</t>
  </si>
  <si>
    <t>เพื่อความเหมาะสมปลอดภัย</t>
  </si>
  <si>
    <t>ในชีวิตและทรัพย์สินของ</t>
  </si>
  <si>
    <t>ปลอดภัยในชีวิตและ</t>
  </si>
  <si>
    <t>ขยายเขตไฟฟ้าแสงสว่างพร้อม</t>
  </si>
  <si>
    <t>4.3 แผนงาน การศาสนา วัฒนธรรม และนันทนาการ</t>
  </si>
  <si>
    <t>4.2 แผนงาน เคหะและชุมชน</t>
  </si>
  <si>
    <t>ประชาชนให้มีสุขภาพแข็งแรง</t>
  </si>
  <si>
    <t>เพื่อส่งเสริมการเล่นกีฬาของ</t>
  </si>
  <si>
    <t>โครงการท่องเที่ยวโดยชุมชนเพื่อสืบสาน</t>
  </si>
  <si>
    <t>วัฒนธรรมภูมิปัญญาท้องถิ่นผ้ามัดหมี่</t>
  </si>
  <si>
    <t>เพิ่ออนุรักษ์วัฒนธรรมภูมิปัญญา</t>
  </si>
  <si>
    <t>และเผยแพร่แหล่งท่องเที่ยว</t>
  </si>
  <si>
    <t>ร้อยละ15หมู่บ้าน</t>
  </si>
  <si>
    <t>ประชาชนได้ร่วมกัน</t>
  </si>
  <si>
    <t>สืบสานวัฒนธรรมและ</t>
  </si>
  <si>
    <t>ส่งเสริมการท่องที่ยว</t>
  </si>
  <si>
    <t xml:space="preserve"> ท้องถิ่นผ้ามัดหมี่ย้อมคราม</t>
  </si>
  <si>
    <t>ย้อมคราม นมัสการวัดพระแท่น</t>
  </si>
  <si>
    <t>ก่อสร้างฝายน้ำล้นเพื่อกักน้ำลำห้วย</t>
  </si>
  <si>
    <t>หลวง ม.1,5,7,8,10,11,13,2,6,5,4,15</t>
  </si>
  <si>
    <t>สนับสนุนกลุ่มเลี้ยงกระบือ ม.7</t>
  </si>
  <si>
    <t xml:space="preserve">กลุ่มเลี้ยง </t>
  </si>
  <si>
    <t>กระบือ ม.7</t>
  </si>
  <si>
    <t>จำนวน 18 โครงการ</t>
  </si>
  <si>
    <t>ขุดลอก ทำฝายน้ำล้น</t>
  </si>
  <si>
    <t>ขยายคูฝายเดิม</t>
  </si>
  <si>
    <t>3.1 แผนงาน สังคมสงเคราะห์</t>
  </si>
  <si>
    <t xml:space="preserve">   3.3 แผนงาน เคหะและชุมชน</t>
  </si>
  <si>
    <t xml:space="preserve">   3.4 แผนงาน การเกษตร</t>
  </si>
  <si>
    <t xml:space="preserve">   3.5 งบกลาง</t>
  </si>
  <si>
    <t xml:space="preserve">   4.2 แผนงาน เคหะและชุมชน</t>
  </si>
  <si>
    <t xml:space="preserve">   4.3 แผนงาน การศาสนา วัฒนธรรม และนันทนาการ</t>
  </si>
  <si>
    <t>5.1 แผนงาน บริหารงานทั่วไป</t>
  </si>
  <si>
    <t>5.2 แผนงาน การรักษาความสงบภายใน</t>
  </si>
  <si>
    <t xml:space="preserve">   5.1  แผนงาน บริหารงานทั่วไป</t>
  </si>
  <si>
    <t xml:space="preserve">   5.2 แผนงาน การรักษาความสงบภายใน</t>
  </si>
  <si>
    <t xml:space="preserve">   5.3 แผนงาน สาธารณสุข</t>
  </si>
  <si>
    <t xml:space="preserve">   5.4 แผนงาน เคหะและชุมชน</t>
  </si>
  <si>
    <t xml:space="preserve">   5.5 แผนงาน สร้างความเข้มแข็งให้กับชุมชน</t>
  </si>
  <si>
    <t xml:space="preserve">   5.6 แผนงาน การเกษตร</t>
  </si>
  <si>
    <t>5.3 แผนงาน สาธารณสุข</t>
  </si>
  <si>
    <t>5.4 แผนงาน เคหะและชุมชน</t>
  </si>
  <si>
    <t>5.5 แผนงาน สร้างความเข้มแข็งให้กับชุมชน</t>
  </si>
  <si>
    <t>5.6 แผนงาน การเกษตร</t>
  </si>
  <si>
    <t>เอกสารยุในไฟลืword</t>
  </si>
  <si>
    <t>และประชาชนในชุมชนอย่างมีประสิทธิภาพ</t>
  </si>
  <si>
    <t>ปกครองส่วนท้องถิ่น  พ.ศ.2548  (แก้ไขเพิ่มเติม ฉบับที่ 2  พ.ศ. 2559)</t>
  </si>
  <si>
    <t>แผนพัฒนาท้องถิ่นสี่ปีฉบับนี้ ถือเป็นคู่มือในการปฏิบัติงานเพื่อการพัฒนาขององค์การบริหารส่วนตำบล</t>
  </si>
  <si>
    <t xml:space="preserve"> และแผนพัฒนาเศรษฐกิจและสังคมแห่งชาติ ฉบับที่ 12 แล้วนำไปสู่แผนดำเนินการลำดับถัดไป</t>
  </si>
  <si>
    <t>บ้านแดง  จำเป็นต้องจัดทำและทบทวนแผนพัฒนาเพื่อให้สอดคล้องกับแผนพัฒนาจังหวัด   แผนพัฒนาชาติ</t>
  </si>
  <si>
    <t xml:space="preserve">โดยเฉพาะตั้งแต่กฎหมายรัฐธรรมนูญ พ.ศ. 2540 จนถึงฉบับปัจจุบันปี 2550  แก้ไขเพิ่มเติม (ฉบับที่ 2) พุทธศักราช </t>
  </si>
  <si>
    <t>การจัดทำแผนพัฒนาท้องถิ่นสี่ปีของเทศบาลมีความเชื่อมโยงของยุทธศาสตร์ในภาพรวม  ดังนี้</t>
  </si>
  <si>
    <t>ที่ผ่านการอบรม</t>
  </si>
  <si>
    <t>ระยะทาง 1,000 เมตร</t>
  </si>
  <si>
    <t xml:space="preserve">ก่อสร้างอาคารศูนย์ฝึกอาชีพผู้สูงอายุ </t>
  </si>
  <si>
    <t>อาคาร</t>
  </si>
  <si>
    <t xml:space="preserve">โครงการต่อเติมอาคารที่ทำการ </t>
  </si>
  <si>
    <t>เพื่อต่อเติมอาคารที่ทำการ</t>
  </si>
  <si>
    <t>อบต.บ้านแดง ใช้ในการประชุม</t>
  </si>
  <si>
    <t>จำนวน 1 ห้อง</t>
  </si>
  <si>
    <t>มีสถานที่ในการ</t>
  </si>
  <si>
    <t>ประชุมเพิ่มขึ้น</t>
  </si>
  <si>
    <t>ร้อยละของความ</t>
  </si>
  <si>
    <t>พึงพอใจของประชาชน</t>
  </si>
  <si>
    <t>โครงการพัฒนาศักยภาพผู้เรียน</t>
  </si>
  <si>
    <t>ทั้ง 3 ศูนย์</t>
  </si>
  <si>
    <t>นักเรียนได้รับการ</t>
  </si>
  <si>
    <t>พัฒนาศักยภาพ</t>
  </si>
  <si>
    <t>เหมาะสมตามวัย</t>
  </si>
  <si>
    <t>นักเรียนที่ได้รับ</t>
  </si>
  <si>
    <t>การพัฒนา</t>
  </si>
  <si>
    <t>จำนวน  12 โครงการ</t>
  </si>
  <si>
    <t>จำนวน 3 ห้อง</t>
  </si>
  <si>
    <t>จำนวน 2 ห้อง</t>
  </si>
  <si>
    <t xml:space="preserve">โครงการต่อเติมห้องน้ำศูนย์พัฒนาเด็กเล็ก </t>
  </si>
  <si>
    <t xml:space="preserve">อบต.บ้านแดง </t>
  </si>
  <si>
    <t>ก่อสร้างก่อสร้างศูนย์พัฒนาเด็กเล็กบ้าน</t>
  </si>
  <si>
    <t>ไชยวานน้อย 3 ห้องเรียน</t>
  </si>
  <si>
    <t>โครงการต่อเติมอาคารศูนย์พัฒนาเด็กเล็ก</t>
  </si>
  <si>
    <t>เพื่อลดความแออัดของเด็กเล็ก</t>
  </si>
  <si>
    <t>และตามมาตรฐานการดำเนินงาน</t>
  </si>
  <si>
    <t>มีสถานที่เพียงพอและไม่</t>
  </si>
  <si>
    <t>แออัด</t>
  </si>
  <si>
    <t>มีห้องน้ำเพียงพอต่อ</t>
  </si>
  <si>
    <t>จำนวนเด็กเล็ก</t>
  </si>
  <si>
    <t>ภัยกับเด็กเล็ก</t>
  </si>
  <si>
    <t>เพื่อเป็นสถานที่เรียนและปลอด</t>
  </si>
  <si>
    <t>เพื่อเด็กเล็ก/นักเรียนมีห้องน้ำ</t>
  </si>
  <si>
    <t>ขุดลอกห้วยอีค้ำตอนล่าง ม.7</t>
  </si>
  <si>
    <t>โครงการจัดซื้อรถยนต์ส่วนกลาง</t>
  </si>
  <si>
    <t>เพื่อใช้ในงานของ อบต. หรือ</t>
  </si>
  <si>
    <t>ประโยชน์ของทางราชการ</t>
  </si>
  <si>
    <t>ภารกิจสำเร็จลุล่วง</t>
  </si>
  <si>
    <t xml:space="preserve">จัดซื้อรถยนต์กู้ชีพ </t>
  </si>
  <si>
    <t>ภัย บริการกู้ชีพ กู้ภัย</t>
  </si>
  <si>
    <t>ประชาชนในพื้นที่มีบริการ</t>
  </si>
  <si>
    <t>กู้ชีพกู้ภัย</t>
  </si>
  <si>
    <t>เพื่อให้ประชาชนมีได้ออกกำลัง</t>
  </si>
  <si>
    <t>กายเพื่อสร้างสุขภาพ</t>
  </si>
  <si>
    <t>ประชาชนมีสุขภาพแข็ง</t>
  </si>
  <si>
    <t>แรง</t>
  </si>
  <si>
    <t>เพื่อจัดกิจกรรมในวันอปพร.พัฒนา</t>
  </si>
  <si>
    <t>ศักยภาพการปฏิบัติหน้าที่อปพร.</t>
  </si>
  <si>
    <t>สร้างความสามัคคีและ</t>
  </si>
  <si>
    <t>พัฒนาศักยภาพอปพร.</t>
  </si>
  <si>
    <t>พัฒนาศักยภาพการปฏิบัติหน้าที่ อปพร.</t>
  </si>
  <si>
    <t xml:space="preserve">โครงการบริหารจัดการขยะอินทรีย์  </t>
  </si>
  <si>
    <t>ขยะอันตราย</t>
  </si>
  <si>
    <t>เพื่อให้ประชาชนได้รู้จักบริหารจัด</t>
  </si>
  <si>
    <t>การขยะอินทรีย์  ขยะอันตราย</t>
  </si>
  <si>
    <t>จำนวน 4  กิจกรรม</t>
  </si>
  <si>
    <t>ขยะอินทรีย์  ขยะอันตราย</t>
  </si>
  <si>
    <t>ประชาชนได้รู้จักบริหารจัดการ</t>
  </si>
  <si>
    <t>โครงการส่งเสริมบทบาทและเชิดชูผู้สูงอายุ</t>
  </si>
  <si>
    <t>โครงการพัฒนาประสิทธิภาพการ</t>
  </si>
  <si>
    <t>เพื่อให้การจัดเก็บรายได้เป็นไปด้วย</t>
  </si>
  <si>
    <t>มีรายได้ในการพัฒนา</t>
  </si>
  <si>
    <t>จัดเก็บรายได้</t>
  </si>
  <si>
    <t>ความเรียบร้อยและบริการประชาชน</t>
  </si>
  <si>
    <t>ท้องถิ่นและเข้าถึงประชาชน</t>
  </si>
  <si>
    <t>ครุภัณฑ์โรงงาน</t>
  </si>
  <si>
    <t>โครงการซักซ้อมกรณีเกิดเหตุอัคคีภัยแก่</t>
  </si>
  <si>
    <t>ฝึกอบรมอาสาสมัครป้องกันไฟป่า</t>
  </si>
  <si>
    <t>อาสาสมัครมีความรู้ในการป้องกัน</t>
  </si>
  <si>
    <t>ปัญหาไฟป่า หมอกควัน</t>
  </si>
  <si>
    <t>ให้ความรู้เกี่ยวกับการป้องกันและบรรเทา</t>
  </si>
  <si>
    <t>อุบัติภัยทางถนนแก่ประชาชน</t>
  </si>
  <si>
    <t>ประชาชนรู้จักป้องกันภัยทาง</t>
  </si>
  <si>
    <t>ประชาชนมีความเข้าใจ</t>
  </si>
  <si>
    <t>อาสาสมัครสายตรวจขยะในชุมชน</t>
  </si>
  <si>
    <t>เพื่อให้ประชาชนมีความรู้เรื่องการ</t>
  </si>
  <si>
    <t>คัดแยกขยะ ลดปริมาณขยะในชุมชน</t>
  </si>
  <si>
    <t>ปริมาณขยะในชุมชนลดลง</t>
  </si>
  <si>
    <t>การจัดกิจกรรมวันงดสูบบุหรี่โลก</t>
  </si>
  <si>
    <t>เพื่อให้เด็กเยาวชนและประชาชน</t>
  </si>
  <si>
    <t>ทั่วไปรู้ภัยจากบุหรี่</t>
  </si>
  <si>
    <t>เด็กและเยาวชนรู้ภัยจากการสูบ</t>
  </si>
  <si>
    <t>บุหรี่ ประชาชนมีสุขภาพดี</t>
  </si>
  <si>
    <t>ต้านยาเสพติดโลก</t>
  </si>
  <si>
    <t>โครงการรณรงค์และประชาสัมพันธ์วันต่อ</t>
  </si>
  <si>
    <t>เพื่อสนับสนุนการดำเนินงานในการ</t>
  </si>
  <si>
    <t>พัฒนางานสาธารณสุขมูลฐาน</t>
  </si>
  <si>
    <t>โครงการปกป้องสถาบันสำคัญของชาติ</t>
  </si>
  <si>
    <t xml:space="preserve">     7. บุญบั้งไฟ  </t>
  </si>
  <si>
    <t xml:space="preserve"> เพื่อให้ประชาชน เด็ก  เยาวชน</t>
  </si>
  <si>
    <t>ได้เรียนรู้วันทางศาสนาและ</t>
  </si>
  <si>
    <t>จำนวน 7  กิจกรรม</t>
  </si>
  <si>
    <t>เด็ก เยาวชน</t>
  </si>
  <si>
    <t>ประชาชน เด็ก เยาวชน</t>
  </si>
  <si>
    <t>ได้เรียนรู้วันทางศาสนา</t>
  </si>
  <si>
    <t xml:space="preserve">และวันสำคัญต่างๆ </t>
  </si>
  <si>
    <t>ของไทย</t>
  </si>
  <si>
    <t>จัดซื้อเครื่องออกกำลังกายกลางแจ้ง</t>
  </si>
  <si>
    <t>โครงการพัฒนาบทบาทสตรีตำบลบ้านแดง</t>
  </si>
  <si>
    <t>เพื่อพัฒนาบทบาทสตรีในชุมชน</t>
  </si>
  <si>
    <t>สตรีรู้และเข้าใจบทบาท</t>
  </si>
  <si>
    <t>ของตนเองเพิ่มขึ้น</t>
  </si>
  <si>
    <t>โครงการคลองสวย น้ำใส</t>
  </si>
  <si>
    <t>เพื่อให้ส่งเสริมการดำเนินงาน</t>
  </si>
  <si>
    <t>โครงการคลองสวยน้ำใส</t>
  </si>
  <si>
    <t>โครงการรณรงค์ให้เกษตรกรปลูกพืชที่ใช้น้ำ</t>
  </si>
  <si>
    <t>น้อยในฤดูแล้ง</t>
  </si>
  <si>
    <t>เพื่อให้เกษตรกรมีความรู้ในการปลูก</t>
  </si>
  <si>
    <t>พืชที่ใช้น้ำน้อยในฤดูแล้ง</t>
  </si>
  <si>
    <t>ประชาชนมีความรู้เรื่อง</t>
  </si>
  <si>
    <t>การลูกพืชฤดูแล้ง</t>
  </si>
  <si>
    <t>เพื่อส่งเสริมการจัดตั้งสหกรณ์</t>
  </si>
  <si>
    <t>ประชาชนเข้าใจระบบ</t>
  </si>
  <si>
    <t>สหกรณ์เพิ่มขึ้น</t>
  </si>
  <si>
    <t>โครงการเพิ่มพื้นที่สีเขียวในชุมชน</t>
  </si>
  <si>
    <t>เพื่อให้มีจำนวนต้นไม้เพิ่มขึ้นใน</t>
  </si>
  <si>
    <t>ชุมชน ช่วยลดภาวะโลกร้อน</t>
  </si>
  <si>
    <t>มีความสมดุลในระบบ</t>
  </si>
  <si>
    <t>นิเวศ และลดภาวะโลกร้อน</t>
  </si>
  <si>
    <t>โครงการสร้างความเข้าใจในผู้สูงอายุ "กินยา</t>
  </si>
  <si>
    <t>อย่างไรให้ถูกวิธี"</t>
  </si>
  <si>
    <t>เพื่อเพิ่มความรู้ให้กับผู้สูงอายุใน</t>
  </si>
  <si>
    <t>เรื่องการกินยาให้ถูกวิธี</t>
  </si>
  <si>
    <t>ถูกวิธี</t>
  </si>
  <si>
    <t>ประชาชนในพื้นที่มีความ</t>
  </si>
  <si>
    <t>ปลอดภัยในชีวิต</t>
  </si>
  <si>
    <t>รณรงค์ประชาสัมพันธ์การป้องกันไฟป่าและการ</t>
  </si>
  <si>
    <t>เพื่อให้ประชาชนรู้และรู้จักป้องกันเอดส์ได้อย่างถูกต้อง</t>
  </si>
  <si>
    <t>ประชาชนมีความรู้เรื่องเอดส์มากขึ้น</t>
  </si>
  <si>
    <t>โครงการปรับเปลี่ยนพฤติกรรมและป้องกันเอดส์ในชุมชน</t>
  </si>
  <si>
    <t>เพื่อสนับสนุนการดำเนินงานในการพัฒนางานสาธารณสุขมูลฐาน</t>
  </si>
  <si>
    <t>การดำเนินงานในการพัฒนา</t>
  </si>
  <si>
    <t>งานสาธารณสุขมูลฐานเข้มแข็ง</t>
  </si>
  <si>
    <t>การดำเนินงานในการพัฒนางานสาธารณสุขมูลฐานเข้มแข็ง</t>
  </si>
  <si>
    <t>โครงการอบรมส่งเสริมการจัดตั้งสหกรณ์ใน</t>
  </si>
  <si>
    <t>จำนวน 2 โครงการ</t>
  </si>
  <si>
    <t>ผู้สูงอายุรู้วิธีกินยาอย่าง</t>
  </si>
  <si>
    <t>สตรีรู้และเข้าใจบทบาทของตนเองเพิ่มขึ้น</t>
  </si>
  <si>
    <t>ประชาชนเข้าใจระบบสหกรณ์เพิ่มขึ้นอบต.บ้านแดง</t>
  </si>
  <si>
    <t>โครงการฝึกอบรมเพิ่มประสิทธิภาพการจัดทำแผนพัฒนา</t>
  </si>
  <si>
    <t>แผนพัฒนาสี่ปี</t>
  </si>
  <si>
    <t>เพื่อรับฟังความคิดเห็นและจัดทำแผนพัฒนา</t>
  </si>
  <si>
    <t>ประชาชนได้เรียนรู้การจัดเวทีประชาคมและแผน</t>
  </si>
  <si>
    <t>ได้สะดวกและปลอดภัย</t>
  </si>
  <si>
    <t>ประชาชนปลอดภัยจาก</t>
  </si>
  <si>
    <t>สารพิษ</t>
  </si>
  <si>
    <t xml:space="preserve">ความต้องการของประชาชน  จำนวน  8  หมู่บ้าน หมู่บ้านรอบนอกจะใช้น้ำจากประปาหมู่บ้านและแหล่งน้ำใกล้เคียง </t>
  </si>
  <si>
    <t>โครงการส่งเสริมการจำหน่ายสินค้าในชุมชน</t>
  </si>
  <si>
    <t>ต้องไปแก้ไขในอีแพลน</t>
  </si>
  <si>
    <t> เพื่อปรับปรุงระบบการบริหารจัด</t>
  </si>
  <si>
    <t>ภายใต้กรอบ. ของกฎหมาย</t>
  </si>
  <si>
    <t>โครงการส่งเสริมความโปร่งใสตามหลัก</t>
  </si>
  <si>
    <t>ธรรมาภิบาล</t>
  </si>
  <si>
    <t>การให้มีประสิทธิภาพและรับผิดชอบ</t>
  </si>
  <si>
    <t>การบริหารจัดการองค์กร</t>
  </si>
  <si>
    <t>มีประสิทธิภาพ</t>
  </si>
  <si>
    <t>อีแพลน</t>
  </si>
  <si>
    <t>โครงการส่งเสริมความรักและความอบอุ่น</t>
  </si>
  <si>
    <t>ในครอบครัว</t>
  </si>
  <si>
    <t>เพื่อให้ครอบครัวมีความอบอุ่น</t>
  </si>
  <si>
    <t>ลดปัญหาเด็กขาดความอบอุ่น</t>
  </si>
  <si>
    <t>ครอบครัวมีความเข้มแข็ง</t>
  </si>
  <si>
    <t>ด้วยความรักและอบอุ่น</t>
  </si>
  <si>
    <t>โครงการส่งเสริมประชาธิปไตยและการมี</t>
  </si>
  <si>
    <t>ส่วนร่วมของประชาชน</t>
  </si>
  <si>
    <t>ประชาชนได้เรียนรู้หลัก</t>
  </si>
  <si>
    <t>โครงการส่งเสริมผู้สูงวัยใส่ใจข้อเข่า</t>
  </si>
  <si>
    <t>เพื่อให้ผู้สูงวัยใส่ใจข้อเข่าและรู้จัก</t>
  </si>
  <si>
    <t>ปฏิบัติตนอย่างถูกวิธี</t>
  </si>
  <si>
    <t>ผู้สูงวัยหรือผู้สูงอายุ</t>
  </si>
  <si>
    <t>รู้วิธีออกกำลังกายและ</t>
  </si>
  <si>
    <t>กายบริหารหัวเข่า</t>
  </si>
  <si>
    <t>แหล่งน้ำสะอาด</t>
  </si>
  <si>
    <t>คลองสวยและน้ำใส</t>
  </si>
  <si>
    <t>ชุมชนและสวนสาธารณะ</t>
  </si>
  <si>
    <t>โครงการอนุรักษ์ทรัพยากรธรรมชาติและ</t>
  </si>
  <si>
    <t>สิ่งแวดล้อม</t>
  </si>
  <si>
    <t>ธรรมชาติและสิ่งแวดล้อม</t>
  </si>
  <si>
    <t>เพื่อส่งเสริมการอนุรักษ์ทรัพยากร</t>
  </si>
  <si>
    <t>ประชาชนเข้าใจการอนุรักษ์</t>
  </si>
  <si>
    <t>ทรัพยากรฯและสิ่งแวดล้อม</t>
  </si>
  <si>
    <t>eplan</t>
  </si>
  <si>
    <t>e</t>
  </si>
  <si>
    <t>โครงการให้ความรู้เกี่ยวกับการป้องกันและ</t>
  </si>
  <si>
    <t>บรรเทาสาธารณภัยแก่ประชาชน</t>
  </si>
  <si>
    <t>เพื่อให้เประชาชนมีความรู้ในการป้อง</t>
  </si>
  <si>
    <t>วิธีป้องกันภัย</t>
  </si>
  <si>
    <t>ปป</t>
  </si>
  <si>
    <t>โครงการส่งเสริมตลาดชุมชน</t>
  </si>
  <si>
    <t>โครงการซักซ้อมการช่วยเหลือผู้ประสบ</t>
  </si>
  <si>
    <t>อุบัติเหตุบนท้องถนนแก่บุคลากรในหน่วยงาน</t>
  </si>
  <si>
    <t>และประชาชน</t>
  </si>
  <si>
    <t>เพื่อให้พนักงานและประชาชนรู้</t>
  </si>
  <si>
    <t>วิธีการช่วยเหลือผู้ประสบอุบัติเหตุ</t>
  </si>
  <si>
    <t>อย่างถูกวิธี</t>
  </si>
  <si>
    <t>โครงการฝึกอบรม อปพร.</t>
  </si>
  <si>
    <t>โครงการฝึกอบรมอาสาสมัครอำนวยความ</t>
  </si>
  <si>
    <t>สะดวกจราจร อบต.บ้านแดง</t>
  </si>
  <si>
    <t>เพื่อมีอาสาสมัครอำนวยความ</t>
  </si>
  <si>
    <t>จราจรในพื้นที่</t>
  </si>
  <si>
    <t>ประชาชนมีความปลอดภัย</t>
  </si>
  <si>
    <t>ในการจราจร</t>
  </si>
  <si>
    <t>จำนวน  15 โครงการ</t>
  </si>
  <si>
    <t>ep</t>
  </si>
  <si>
    <t>แก้ไข</t>
  </si>
  <si>
    <t>โครงการจัดกิจกรรมวันสิ่งแวดล้อมโลก</t>
  </si>
  <si>
    <t>เพื่อกระตุ้นให้ประชาชนรักษา</t>
  </si>
  <si>
    <t>สิ่งแวดล้อมรอบๆตัวให้น่าอยู่</t>
  </si>
  <si>
    <t>ชุมชนมีสิ่งแวดล้อมที่ดี</t>
  </si>
  <si>
    <t>และน่าอยู่</t>
  </si>
  <si>
    <t>โครงการทำความสะอาดห้องน้ำสาธารณะ</t>
  </si>
  <si>
    <t>เพื่อให้ห้องน้ำสาธารณะสะอาดและ</t>
  </si>
  <si>
    <t>ไม่เป็นแหล่งแพร่เชื้อ</t>
  </si>
  <si>
    <t>ห้องน้ำสาธารณะสะอาด</t>
  </si>
  <si>
    <t>และปลอดเชื้อโรค</t>
  </si>
  <si>
    <t>โครงการรณรงค์และป้องกันโรคติดต่อ</t>
  </si>
  <si>
    <t>เพื่อให้ประชาชนรู้วิธีป้องกันโรค</t>
  </si>
  <si>
    <t>ติดต่อ</t>
  </si>
  <si>
    <t>จำนวนของผู้ป่วยโรค</t>
  </si>
  <si>
    <t>ติดต่อลดลง</t>
  </si>
  <si>
    <t>ep งบ</t>
  </si>
  <si>
    <t>โครงการก่อสร้างคอกพักสัตว์ โรงฆ่าสัตว์</t>
  </si>
  <si>
    <t>เพื่อจัดหารายได้และให้ประชาชนใน</t>
  </si>
  <si>
    <t>ประชาชนได้บริโภคเนื้อสัตว์</t>
  </si>
  <si>
    <t>พื้นที่ได้บริโภคเนื้อสัตว์ที่ปลอดภัย</t>
  </si>
  <si>
    <t>ที่ปลอดภัย</t>
  </si>
  <si>
    <t>พิณิฃ</t>
  </si>
  <si>
    <r>
      <rPr>
        <b/>
        <sz val="14"/>
        <color theme="1"/>
        <rFont val="TH SarabunPSK"/>
        <family val="2"/>
      </rPr>
      <t>ยุทธศาสตร์ที่ 1</t>
    </r>
    <r>
      <rPr>
        <sz val="14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</si>
  <si>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r>
      <t xml:space="preserve">ยุทธศาสตร์ที่ 2  </t>
    </r>
    <r>
      <rPr>
        <sz val="14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</si>
  <si>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r>
      <t xml:space="preserve">ยุทธศาสตร์ที่ 3  </t>
    </r>
    <r>
      <rPr>
        <sz val="14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</si>
  <si>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r>
      <t xml:space="preserve">ยุทธศาสตร์ที่ 4  </t>
    </r>
    <r>
      <rPr>
        <sz val="14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</t>
    </r>
  </si>
  <si>
    <r>
      <t xml:space="preserve">ยุทธศาสตร์ที่ 5 </t>
    </r>
    <r>
      <rPr>
        <sz val="14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</si>
  <si>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4"/>
        <color theme="1"/>
        <rFont val="TH SarabunPSK"/>
        <family val="2"/>
      </rPr>
      <t>ยุทธศาสตร์ที่ 6</t>
    </r>
    <r>
      <rPr>
        <sz val="14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</si>
  <si>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t>โครงการรักสร้างรอยยิ้มผู้สูงอายุ</t>
  </si>
  <si>
    <t>เพื่อให้ประชาชนมีความรู้ในการป้อง</t>
  </si>
  <si>
    <t>กันอัคคีภัยอย่างถูกวิธี</t>
  </si>
  <si>
    <t>ระงับอัคคีภัยแก่ประชาชน</t>
  </si>
  <si>
    <t>โครงการขยายท่อเมนระบบประปา</t>
  </si>
  <si>
    <t>ระยะทาง 600 เมตร</t>
  </si>
  <si>
    <t>ครุภัณฑ์ยานพาหนะและ</t>
  </si>
  <si>
    <t>ขนส่ง</t>
  </si>
  <si>
    <t>จำนวน 1 ครั้ง</t>
  </si>
  <si>
    <t>จำนวน  1  หลัง</t>
  </si>
  <si>
    <t>จำนวน  28 โครงการ</t>
  </si>
  <si>
    <t>ขยายท่อส่งน้ำประปา</t>
  </si>
  <si>
    <t>ประชาชนมีน้ำใช้ใน</t>
  </si>
  <si>
    <t>การอุปโภคบริโภค</t>
  </si>
  <si>
    <t>อุปโภคบริโภคอย่าง</t>
  </si>
  <si>
    <t>หมู่บ้าน  หมู่ที่ 1-15</t>
  </si>
  <si>
    <t>ครุภัณฑ์งานบ้านงานครัว</t>
  </si>
  <si>
    <t>รวม  22  โครงการ</t>
  </si>
  <si>
    <t xml:space="preserve">หมู่ที่ 1 - 15 </t>
  </si>
  <si>
    <t xml:space="preserve">ระยะทางเส้นละ </t>
  </si>
  <si>
    <t>500 ม.</t>
  </si>
  <si>
    <t>เดินทางสะดวก</t>
  </si>
  <si>
    <t>ความสะดวกและ</t>
  </si>
  <si>
    <t>เพื่อให้การสัญจรไปมา</t>
  </si>
  <si>
    <t>สายหน้าศูนย์พัฒนาเด็กเล็กบ้านดงยางฯม.15</t>
  </si>
  <si>
    <t>ปรับปรุงซ่อมแซมถนนลาดยางในพื้นที่ ม.1-15</t>
  </si>
  <si>
    <t>และขยายไหล่ทางถนนสายบ้านโนนลือชัยไป</t>
  </si>
  <si>
    <t>ต.นาทราย ม.9 ,สายทางหน้า ธกส.เก่า ม.11</t>
  </si>
  <si>
    <t>ปรับปรุงพื้นที่ตลาดสด อบต.บ้านแดง</t>
  </si>
  <si>
    <t>เพื่อให้เป็นไปตาม พรบ.</t>
  </si>
  <si>
    <t>ประชาชนได้ใช้บริการ</t>
  </si>
  <si>
    <t>สาธารณสุข พ.ศ. 2535</t>
  </si>
  <si>
    <t>ห้องน้ำที่ถูกสุขลักษณะ</t>
  </si>
  <si>
    <t>ปรับปรุงและต่อเติมอาคารตลาดสด อบต.</t>
  </si>
  <si>
    <t>เพื่อการพัฒนาตลาดสดให้</t>
  </si>
  <si>
    <t>บ้านแดง  ม.11</t>
  </si>
  <si>
    <t>สะอาด และประชาชน</t>
  </si>
  <si>
    <t>อาคารตลาดสด</t>
  </si>
  <si>
    <t>สะดวกในการซื้อขาย</t>
  </si>
  <si>
    <t>ระยะทางเส้น</t>
  </si>
  <si>
    <t xml:space="preserve"> - สายหนองผักแว่น-วัดป่าบูรพาราม ม.2</t>
  </si>
  <si>
    <t>ละ 1,000 กิโลเมตร</t>
  </si>
  <si>
    <t>ก่อสร้างถนนลาดยางสายบ้านแดง-บ้านโพธิ์</t>
  </si>
  <si>
    <t>ม.13 - ม.5</t>
  </si>
  <si>
    <t>ประชาชนเดินทาง</t>
  </si>
  <si>
    <t>หมู่ที่ 13 - หมู่ที่ 5</t>
  </si>
  <si>
    <t>กว้าง 6 เมตร</t>
  </si>
  <si>
    <t>ยาว 2,470 เมตร</t>
  </si>
  <si>
    <t>ในชีวิตและทรัยพ์สิน</t>
  </si>
  <si>
    <t>หมู่ที่ 1 ,4,15</t>
  </si>
  <si>
    <t xml:space="preserve"> - ขยายไหล่ทางถนนภายในหมู่บ้าน ม.1</t>
  </si>
  <si>
    <t xml:space="preserve">ระยะทางเส้น </t>
  </si>
  <si>
    <t xml:space="preserve"> - ขยายไหล่ทางถนนพรหมจักร ม.4</t>
  </si>
  <si>
    <t>ละ 500 ม.</t>
  </si>
  <si>
    <t xml:space="preserve"> - ขยายไหล่ทางถนนภายในหมู่ที่ 15</t>
  </si>
  <si>
    <t>ปรังปรุงซ่อมแซมท่อระบายน้ำในพื้นที่ ม.1-15</t>
  </si>
  <si>
    <t>เพื่อให้การระบายน้ำ</t>
  </si>
  <si>
    <t>ปัญหาน้ำท่วมลดลง</t>
  </si>
  <si>
    <t>และ บริเวณห้วยหินแห่ ม.1 , ขยายท่อระบาย</t>
  </si>
  <si>
    <t>ที่ดีและไม่ท่วมขัง</t>
  </si>
  <si>
    <t>พื้นที่ที่น้ำท่วมลดลง</t>
  </si>
  <si>
    <t>น้ำสายบ้านพรพิบูลย์ไปบ้านดงไร่ ม.15</t>
  </si>
  <si>
    <t>หมู่ที่ 1 -15</t>
  </si>
  <si>
    <t>ขุดคลองรางระบายน้ำ ในพื้นที่ ม.1-15</t>
  </si>
  <si>
    <t xml:space="preserve"> - สายแยกบ้านแดง-หนองซำแฮด ม.11</t>
  </si>
  <si>
    <t xml:space="preserve"> - สายดงยางพรพิบูลย์-บ้านแดง ม.15</t>
  </si>
  <si>
    <t>ก่อสร้างรางระบายน้ำรอบตลาดสด อบต.</t>
  </si>
  <si>
    <t xml:space="preserve">ก่อสร้างวงเวียนบริเวณห้าแยกวัดพระแท่น </t>
  </si>
  <si>
    <t>ม.7</t>
  </si>
  <si>
    <t>ก่อสร้างหอถังประปา ติดตั้งเครื่องกรองน้ำ</t>
  </si>
  <si>
    <t>ติดตั้งเครื่องกรองน้ำระบบประปาหมู่บ้าน ม.5</t>
  </si>
  <si>
    <t>เครื่องกรองน้ำ</t>
  </si>
  <si>
    <t>ประปา</t>
  </si>
  <si>
    <t>ก่อสร้างหอถังประปา พร้อมติดตั้งระบบ</t>
  </si>
  <si>
    <t xml:space="preserve"> ไฟฟ้า ม.9 , ม.10, ม.11</t>
  </si>
  <si>
    <t xml:space="preserve">โครงการขยายท่อเมนระบบประปาหมู่บ้าน </t>
  </si>
  <si>
    <t>ท่อส่งน้ำประปา</t>
  </si>
  <si>
    <t>ม.1-7 , ม.9-15</t>
  </si>
  <si>
    <t>ก่อสร้างหอถังน้ำประปา ติดตั้งเครื่องกรองน้ำ</t>
  </si>
  <si>
    <t>พร้อมบ่อพัก บริเวณโคกซ้ง</t>
  </si>
  <si>
    <t>ปรับปรุงระบบปิด-เปิด น้ำประปาหมู่บ้าน</t>
  </si>
  <si>
    <t xml:space="preserve"> ม.14</t>
  </si>
  <si>
    <t>ก่อสร้างประปาผิวดินขนาดกลาง ฝายโคกซ้ง</t>
  </si>
  <si>
    <t>ม.15</t>
  </si>
  <si>
    <t xml:space="preserve">ขุดลอกคลองลำห้วยแสง พร้อมฝายน้ำล้น </t>
  </si>
  <si>
    <t>ม.8</t>
  </si>
  <si>
    <t>ขุดลอกหนองใหญ่  ม.2</t>
  </si>
  <si>
    <t>ขุดลอกห้วยบ้าน  ม.3</t>
  </si>
  <si>
    <t>ขุดลอกลำห้วยแสงตอนบน  ม.5</t>
  </si>
  <si>
    <t>ก่อสร้างบล็อกคอนเวิร์สลำห้วยแสง  ม.5</t>
  </si>
  <si>
    <t>ก่อสร้างสถานีส่งน้ำระบบท่อจากสะพานบ้าน</t>
  </si>
  <si>
    <t xml:space="preserve">ดงปอไปพื้นที่ ม.7 </t>
  </si>
  <si>
    <t>ขุดคลองส่งน้ำจากลำห้วยดาน- บุ่งบ้าน ม.9</t>
  </si>
  <si>
    <t>ขุดลอกฝายห้วยยาง ม.10</t>
  </si>
  <si>
    <t xml:space="preserve">ขุดลอกลำห้วยดาน-บุ่งสะเดา </t>
  </si>
  <si>
    <t>ม.1,ม.6,ม.8</t>
  </si>
  <si>
    <t>ก่อสร้างฝายน้ำล้น คศล.ห้วยยางตอนบน</t>
  </si>
  <si>
    <t xml:space="preserve"> ม.4,15</t>
  </si>
  <si>
    <t>โครงการขุดลอกห้วยอีค้ำตอนบนและขยายคูลำห้วย</t>
  </si>
  <si>
    <t>ม.13</t>
  </si>
  <si>
    <t>ขุดลอกคลองไส้ไก่ในพื้นที่ห้วยดาน-ห้วยหลวง</t>
  </si>
  <si>
    <t xml:space="preserve">ปริมาณขุดลอก  </t>
  </si>
  <si>
    <t>ม.6</t>
  </si>
  <si>
    <t>1,000  ลบ.ม.</t>
  </si>
  <si>
    <t>ก่อสร้างฝายน้ำล้นห้วยอีค้ำ  ม.7</t>
  </si>
  <si>
    <t>ขุดลอกหนองซำแฮด ,หนองเม่า  ม.11</t>
  </si>
  <si>
    <t xml:space="preserve">ก่อสร้างฝายน้ำล้นพร้อมท่อลอดเหลี่ยม </t>
  </si>
  <si>
    <t>จำนวน 2 จุด</t>
  </si>
  <si>
    <t>ลำห้วยแคน ม.2</t>
  </si>
  <si>
    <t>ก่อสร้างฝายเก็บน้ำลำห้วยไร่  ม.15</t>
  </si>
  <si>
    <t>ทำความสะอาดวัชพืชลำห้วยหลวงบ้านโพธิ์</t>
  </si>
  <si>
    <t>รวมระยะทาง1,000ม.</t>
  </si>
  <si>
    <t xml:space="preserve"> ม.5</t>
  </si>
  <si>
    <t>ขุดลอกสระห้วยกกต้อง  ม.14</t>
  </si>
  <si>
    <t>ปรับปรุงซ่อมแซมสถานีสูบน้ำด้วยไฟฟ้า</t>
  </si>
  <si>
    <t>แห่งที่1 หมู่ 4</t>
  </si>
  <si>
    <t>ขุดคลองไส้ไก่ห้วยขี้นาค  ม.8</t>
  </si>
  <si>
    <t>ก่อสร้างฝายเก็บน้ำท่ากฐินตอนล่าง ม.3</t>
  </si>
  <si>
    <t>ขุดลอกท่ากฐินตอนบน ม.12</t>
  </si>
  <si>
    <t>ปรับปรุงซ่อมแซมฝายเก็บน้ำลำห้วยไร่ ม.15</t>
  </si>
  <si>
    <t>ขุดลอกคลองกุดโดนตอนใต้ ห้วยอีค้ำตอนบน</t>
  </si>
  <si>
    <t>และตอนใต้บุ่งไฮ ม.7</t>
  </si>
  <si>
    <t>บริเวณ ม.2</t>
  </si>
  <si>
    <t xml:space="preserve">ทรัพยากรน้ำ 1 แห่ง </t>
  </si>
  <si>
    <t>ขุดลอกหนองมน, หนองฮี   ม.2</t>
  </si>
  <si>
    <t>ซ่อมแซมฝายห้วยยางหล่อและปรับปรุงคูฝาย</t>
  </si>
  <si>
    <t>ขุดลอกห้วยลี่   ม.5</t>
  </si>
  <si>
    <t>โครงการขุดลอกห้วยยางหล่อ และสร้างฝาย</t>
  </si>
  <si>
    <t>กักเก็บน้ำ  ม.9</t>
  </si>
  <si>
    <t>ก่อสร้างฝาย พร้อมประตูเปิด-ปิด คสล.เพื่อ</t>
  </si>
  <si>
    <t>กักเก็บน้ำลำห้วยยางตอนบน  ม.4</t>
  </si>
  <si>
    <t>ก่อสร้างน้ำระบบท่อเพื่อการเกษตรบริเวณ</t>
  </si>
  <si>
    <t>เพื่อนำน้ำเพื่อทำเกษตร</t>
  </si>
  <si>
    <t>ระยะทาง 2000  ม.</t>
  </si>
  <si>
    <t>ฐานจุดบั้งไฟ ม.7</t>
  </si>
  <si>
    <t>โครงการปรับปรุงภูมิทัศน์ถนนรอบสระน้ำและปรับ</t>
  </si>
  <si>
    <t>เพื่อความสวยงามและการใช้</t>
  </si>
  <si>
    <t>เพิ่มประโยชน์ในการ</t>
  </si>
  <si>
    <t>ประชาชนได้ใช้ประ</t>
  </si>
  <si>
    <t>แต่งพื้นที่ให้ได้ระดับเดียวกันในพื้นที่โดยรอบ</t>
  </si>
  <si>
    <t>ประโยชน์ของพื้นที่รอบ</t>
  </si>
  <si>
    <t>ใช้พื้นที่โดบรอบสระ</t>
  </si>
  <si>
    <t>โยชน์ในพื้นที่</t>
  </si>
  <si>
    <t>ศาลาประชาคม ม.13</t>
  </si>
  <si>
    <t>สระน้ำ</t>
  </si>
  <si>
    <t>น้ำ ศาลาประชาคม</t>
  </si>
  <si>
    <t>ซ่อมแซมท่อส่งน้ำสถานีส่งน้ำด้วยไฟฟ้า</t>
  </si>
  <si>
    <t>แห่งที่ 2 ม.15</t>
  </si>
  <si>
    <t>หมู่ที่ 1-15</t>
  </si>
  <si>
    <t xml:space="preserve"> ใช้ในการทำการเกษตร</t>
  </si>
  <si>
    <t>ประชาชนพึง</t>
  </si>
  <si>
    <t>พอใจที่มีไฟฟ้าใช้</t>
  </si>
  <si>
    <t xml:space="preserve"> - สายบ้านพรพิบูลย์ม.15-สี่แยก</t>
  </si>
  <si>
    <t>บ้านดงไร่ ม.14</t>
  </si>
  <si>
    <t>จำนวน  6 โครงการ</t>
  </si>
  <si>
    <t>เขียนของนักเรียน</t>
  </si>
  <si>
    <t xml:space="preserve">ม.1-15 </t>
  </si>
  <si>
    <t>เพื่อประชาชนมีไฟฟ้า</t>
  </si>
  <si>
    <t xml:space="preserve"> - สายทางในพื้นที่ ม.1</t>
  </si>
  <si>
    <t>และมีความปลอดภัย</t>
  </si>
  <si>
    <t xml:space="preserve"> - สายทางในพื้นที่ ม.2</t>
  </si>
  <si>
    <t xml:space="preserve"> - สายทางในพื้นที่ ม.3</t>
  </si>
  <si>
    <t xml:space="preserve"> - สายห้วยยางไปสถานีสูบน้ำ </t>
  </si>
  <si>
    <t xml:space="preserve">พร้อมติดตั้งหม้อแปลงขนาด </t>
  </si>
  <si>
    <t>30 กิโลวัตน์ ม.4</t>
  </si>
  <si>
    <t xml:space="preserve"> - สายทางในพื้นที่ ม.5</t>
  </si>
  <si>
    <t xml:space="preserve"> - สายทางในพื้นที่ ม.7</t>
  </si>
  <si>
    <t xml:space="preserve"> - สายทางในพื้นที่ ม.8</t>
  </si>
  <si>
    <t xml:space="preserve"> - สายทางในพื้นที่ ม.9</t>
  </si>
  <si>
    <t xml:space="preserve"> - สายทางไปบุ่งมันปลา ม.10</t>
  </si>
  <si>
    <t xml:space="preserve"> - สายทางในพื้นที่ ม.11</t>
  </si>
  <si>
    <t xml:space="preserve"> - สายทางในพื้นที่ ม.12</t>
  </si>
  <si>
    <t xml:space="preserve"> - สายทางไปบ๋ากว้าง ม.13</t>
  </si>
  <si>
    <t xml:space="preserve"> - สายทางในพื้นที่ ม.14</t>
  </si>
  <si>
    <t xml:space="preserve"> - สายทางรอบหมู่บ้าน(ศาลา</t>
  </si>
  <si>
    <t>โพธิ์ทอง) ม.10</t>
  </si>
  <si>
    <t xml:space="preserve"> - สายทางในหมู่บ้าน ม.11</t>
  </si>
  <si>
    <t xml:space="preserve"> - สายทางหลวงชนบท ม.12</t>
  </si>
  <si>
    <t xml:space="preserve"> - สายทางหลวงชนบท ม.13</t>
  </si>
  <si>
    <t xml:space="preserve"> - สายดงไร่-บ้านแดง ม.14</t>
  </si>
  <si>
    <t xml:space="preserve"> - สายทางหลวงชนบท ม.15</t>
  </si>
  <si>
    <t>สายดับ ม.1-15</t>
  </si>
  <si>
    <t xml:space="preserve"> - สายทางในหมู่บ้าน ม.1</t>
  </si>
  <si>
    <t xml:space="preserve"> - สายทางในหมู่บ้าน ม.2</t>
  </si>
  <si>
    <t xml:space="preserve"> - สายทางหลวงชนบท-บ้านไชย</t>
  </si>
  <si>
    <t>วานฯ ม.3</t>
  </si>
  <si>
    <t xml:space="preserve"> - สายทางลานโพธิ์ ม.3</t>
  </si>
  <si>
    <t xml:space="preserve"> - สายทางบ้านนายสมัยมาเข้ ม.3</t>
  </si>
  <si>
    <t xml:space="preserve"> - สายบ้านนางสำเนียง ตาระเต็ง ม.3</t>
  </si>
  <si>
    <t xml:space="preserve"> - สายบ้านนายคำภา ไชยแก้ว ม.3</t>
  </si>
  <si>
    <t xml:space="preserve"> - สายบ้านนายบุญเรียง ไชยแก้ว ม.3</t>
  </si>
  <si>
    <t xml:space="preserve"> - สายบ้านโพธิ์-หลังโรงเรียน</t>
  </si>
  <si>
    <t xml:space="preserve"> - สายทางสาธารณะ  ม.8</t>
  </si>
  <si>
    <t xml:space="preserve">อุดหนุน รร.บ้านไชยวานฯ </t>
  </si>
  <si>
    <t>โครงการพัฒนาการอ่านและการ</t>
  </si>
  <si>
    <t>จุดเผาไฟทำการเกษตร</t>
  </si>
  <si>
    <t>โครงการพัฒนาการจัดการศึกษา</t>
  </si>
  <si>
    <t>ศูนย์พัฒนาเด็กเล็ก 3 ศูนย์</t>
  </si>
  <si>
    <t>โครงการรณรงค์คัดแยกขยะในชุมชน</t>
  </si>
  <si>
    <t>เพื่อรณงค์ให้ประชาชนรู้จักวิธีคัด</t>
  </si>
  <si>
    <t>แยกขยะในชุมชน</t>
  </si>
  <si>
    <t>ประชาชนรู้จักคัดแยกขยะ</t>
  </si>
  <si>
    <t>และชุมชนมีความสะอาด</t>
  </si>
  <si>
    <t>โครงการจัดกิจกรรมวันเอดส์โลก</t>
  </si>
  <si>
    <t>ระบาดของโรคเอดส์</t>
  </si>
  <si>
    <t xml:space="preserve">อุดหนุน ศูนย์สาธารณสุขมูลฐาน </t>
  </si>
  <si>
    <t>(ศสมช.)15  หมู่บ้าน</t>
  </si>
  <si>
    <t>โครงการเยี่ยมบ้านผู้สูงอายุ ผู้พิการและ</t>
  </si>
  <si>
    <t>เพื่อเยี่ยมและให้ความรู้เรื่องสุขภาพ</t>
  </si>
  <si>
    <t>ย้ายมาจากย.5</t>
  </si>
  <si>
    <t>จำนวน  21 โครงการ</t>
  </si>
  <si>
    <t>ก่อสร้างรางระบายน้ำคอนกรีตอัดแรงสำเร็จรูป</t>
  </si>
  <si>
    <t>พร้อมตู้ควบคุมระบบจ่ายไฟ ม.4</t>
  </si>
  <si>
    <t>เพื่อให้ประชาชนมีน้ำใช้</t>
  </si>
  <si>
    <t>ในการอุปโภคและบริโภค</t>
  </si>
  <si>
    <t>อุปโภคและบริโภค</t>
  </si>
  <si>
    <t>สายหน้าวัดศรีแก้ว</t>
  </si>
  <si>
    <t>ระยะ 85 เมตร</t>
  </si>
  <si>
    <t>สายหน้าศาลาประชาคม</t>
  </si>
  <si>
    <t>ระยะ 95 เมตร</t>
  </si>
  <si>
    <t>พร้อมขยายถนน  ม.5</t>
  </si>
  <si>
    <t>ลงหินลูกรังในพื้นที่ ม.1</t>
  </si>
  <si>
    <t>พื้นที่ ม.1</t>
  </si>
  <si>
    <t>ระยะทาง 200 เมตร</t>
  </si>
  <si>
    <t>ปป.</t>
  </si>
  <si>
    <t>ลงหินลูกรังในพื้นที่ ม.10</t>
  </si>
  <si>
    <t>สายทางไปดอนเขือง</t>
  </si>
  <si>
    <t>ไปโรงฆ่าสัตว์</t>
  </si>
  <si>
    <t>ปรับปรุงถนนดิน ในพื้นที่ ม.14</t>
  </si>
  <si>
    <t>สายบ๋าหลุ่ม</t>
  </si>
  <si>
    <t>ระยะทาง 500 เมตร</t>
  </si>
  <si>
    <t xml:space="preserve">  ม.14</t>
  </si>
  <si>
    <t>ซ่อมแซมถนนลูกรัง สายทางเข้าหมู่บ้าน</t>
  </si>
  <si>
    <t>พื้นที่ ม.14</t>
  </si>
  <si>
    <t>ลงหินลูกรัง พร้อมลงท่อ บ้านดงยางผ่าน</t>
  </si>
  <si>
    <t>บ้านโพธิ์-บ้านแดงม.4</t>
  </si>
  <si>
    <t>ก่อสร้างถนน คสล. ในพื้นที่ 11</t>
  </si>
  <si>
    <t>ก่อสร้างถนน คสล. ในพื้นที่ 15</t>
  </si>
  <si>
    <t>หมู่ที่ 11  ระยะทาง</t>
  </si>
  <si>
    <t>100 เมตร</t>
  </si>
  <si>
    <t>หมู่ที่ 15  ระยะยทาง</t>
  </si>
  <si>
    <t xml:space="preserve">ก่อสร้างถนนลาดยางในพื้นที่ </t>
  </si>
  <si>
    <t>- สายทางภายในหมู่บ้าน ม.6</t>
  </si>
  <si>
    <t xml:space="preserve">-สายบ้านไชยวานฯ-บ้านหนองบัวสะอาด ม.12 </t>
  </si>
  <si>
    <t>ก่อสร้างถนน คสล. ในพื้นที่ 6</t>
  </si>
  <si>
    <t>สายรอบบ้าน</t>
  </si>
  <si>
    <t>โครงการลงท่อระบายน้ำถนนภายในหมู่บ้าน</t>
  </si>
  <si>
    <t>สายบ้านนายสุพัฒน์</t>
  </si>
  <si>
    <t>-บ้านนายบุญยัง</t>
  </si>
  <si>
    <t>ปรับปรุงถนน คสล. หมู่ที่ 1,4,15</t>
  </si>
  <si>
    <t>ปรับปรุงถนน คสล. หมู่ที่ 11</t>
  </si>
  <si>
    <t>สายวัดป่าสามัคคีสันติธรรมและซอยข้าง ธกส.</t>
  </si>
  <si>
    <t>พื้นที่ ม.11</t>
  </si>
  <si>
    <t>ก่อสร้างถนน คสล. ในพื้นที่ 12</t>
  </si>
  <si>
    <t>สายหลังโรงเรียนบ้านไชยวานโนนลือชัย</t>
  </si>
  <si>
    <t>ปรับปรุงถนน คสล. หมู่ที่ 15</t>
  </si>
  <si>
    <t>พื้นที่ ม.15</t>
  </si>
  <si>
    <t>สายศูนย์ถ่ายทอดฯไปโรงขนมจีน</t>
  </si>
  <si>
    <t>ระยะทาง 65 ม.</t>
  </si>
  <si>
    <t>ก่อสร้างถนน คสล. ภายในที่ทำการ อบต.</t>
  </si>
  <si>
    <t>ภายใน อบต.</t>
  </si>
  <si>
    <t>ระยะทาง 30 เมตร</t>
  </si>
  <si>
    <t>จำนวน  82 โครงการ</t>
  </si>
  <si>
    <t>สายหลังศูนย์พัฒนาเด็กเล็กบ้านแดง ม.11</t>
  </si>
  <si>
    <t>ระยะ100ม.พร้อมลงท่อ</t>
  </si>
  <si>
    <t>จำนวน  2 โครงการ</t>
  </si>
  <si>
    <t>จำนวน  19 โครงการ</t>
  </si>
  <si>
    <t>จำนวน  13 โครงการ</t>
  </si>
  <si>
    <t>โครงการส่งเสริมศักยภาพการจัดการ</t>
  </si>
  <si>
    <t>ศึกษาท้องถิ่น</t>
  </si>
  <si>
    <t>เพื่อให้นักเรียนนักศึกษามี</t>
  </si>
  <si>
    <t>รายได้ในช่วงปิดภาคเรียน</t>
  </si>
  <si>
    <t>โรงเรียนในเขตพื้นที่และศูนย์พัฒนา</t>
  </si>
  <si>
    <t>เด็กเล็ก</t>
  </si>
  <si>
    <t>ขยายเขตไฟฟ้าแรงสูง ในพื้นที่</t>
  </si>
  <si>
    <t xml:space="preserve"> - สายคุ้มทุ่งพัฒนา ม.11</t>
  </si>
  <si>
    <t>ไปบ้านดงไร่</t>
  </si>
  <si>
    <t>จำนวน 15 โครงการ</t>
  </si>
  <si>
    <t>โครงการกำจัดน้ำเสียในชุมชน</t>
  </si>
  <si>
    <t>โครงการกำจัดน้ำเสียในชุมชน </t>
  </si>
  <si>
    <t>เพื่อจ่ายเป็นค่าใช้จ่ายในการดำเนิน</t>
  </si>
  <si>
    <t>สิ่งแวดล้อมในชุมชนดีขึ้น</t>
  </si>
  <si>
    <t>ลดมลพิษ</t>
  </si>
  <si>
    <t>ส่งเสริมการเรียนรู้การบริหารจัดการขยะใน</t>
  </si>
  <si>
    <t>เพื่อเรียนรู้การบริหารจัดการขยะใน</t>
  </si>
  <si>
    <t>มีการบริหารจัดการขยะใน</t>
  </si>
  <si>
    <t>ชุมชนให้ถูกสุขลักษณะ</t>
  </si>
  <si>
    <t>โครงการช่วยเหลือเด็กนักเรียน ศพด</t>
  </si>
  <si>
    <t>.เด็กเล็กที่ครอบครัวยากจน ด้อยโอกาส</t>
  </si>
  <si>
    <t>ในสังกัด อบต.บ้านแดง</t>
  </si>
  <si>
    <t>800,00</t>
  </si>
  <si>
    <t>โครงการจัดซื้อวัสดุคอมพิวเตอร์</t>
  </si>
  <si>
    <t>เพื่อปรับปรุงซ่อมแซม</t>
  </si>
  <si>
    <t>จนท.มีอุปกรณ์เครื่องใช้</t>
  </si>
  <si>
    <t>คอมพิวเตอร์ของหน่วยงาน</t>
  </si>
  <si>
    <t>จัดซื้อวัสดุงานบ้านงานครัว</t>
  </si>
  <si>
    <t>เพื่อจัดหาเครื่องมือต่างให้</t>
  </si>
  <si>
    <t>พร้อมใช้สำหรับหน่วยงาน</t>
  </si>
  <si>
    <t>จัดซื้อครุภัณฑ์คอมพิวเตอร์</t>
  </si>
  <si>
    <t xml:space="preserve">เช่น คอมพิวเตอร์ เครื่องพิมพ์ </t>
  </si>
  <si>
    <t>การจัดหาวัสดุโฆษณาประชาสัมพันธ์</t>
  </si>
  <si>
    <t>และเผยแพร่ของหน่วยงาน</t>
  </si>
  <si>
    <t>โครงการจัดซื้อครุภัณฑ์สำนักงาน</t>
  </si>
  <si>
    <t>มีครุภัณฑ์ที่จำเป็น</t>
  </si>
  <si>
    <t>โครงการจัดซื้อครุภัณฑ์อื่น</t>
  </si>
  <si>
    <t>ร้อยละที่จนท.พึง</t>
  </si>
  <si>
    <t>หน่วยงานมีวัสดุอุปกรณ์</t>
  </si>
  <si>
    <t>มีเครื่องมือในการ</t>
  </si>
  <si>
    <t>จำนวน  2  โครงการ</t>
  </si>
  <si>
    <t>1.4 แผนงาน เคหะและชุมชน</t>
  </si>
  <si>
    <t>จัดซื้อครุภัณฑ์โรงงาน</t>
  </si>
  <si>
    <t>ร้อยละที่จนท.</t>
  </si>
  <si>
    <t>.</t>
  </si>
  <si>
    <t>ทำงาน</t>
  </si>
  <si>
    <t>จัดซื้อครุภัณฑ์ก่อสร้าง</t>
  </si>
  <si>
    <t>การสนับสนุนการ</t>
  </si>
  <si>
    <t>(เครื่องเจาะถนนเพื่อทดสอบมาตรฐาน)</t>
  </si>
  <si>
    <t>จำนวน  13  โครงการ</t>
  </si>
  <si>
    <t>1.5 แผนงาน สร้างความเข้มแข็งให้กับชุมชน</t>
  </si>
  <si>
    <t>จัดซื้อครุภัณฑ์ไฟฟ้าและวิทยุ</t>
  </si>
  <si>
    <t>จัดซื้อครุภัณฑ์เครื่องดับเพลิง</t>
  </si>
  <si>
    <t>ระเบียบกฎหมายในการ</t>
  </si>
  <si>
    <t>ปฏฺบัติงานเพิ่มขึ้น</t>
  </si>
  <si>
    <t>จำนวน  8  โครงการ</t>
  </si>
  <si>
    <t>1.6 แผนงาน การเกษตร</t>
  </si>
  <si>
    <t>จัดซื้อครุภัณฑ์การเกษตร</t>
  </si>
  <si>
    <t>(เครื่องพ่นหมอกควันแบบติดตั้งบนรถ)</t>
  </si>
  <si>
    <t>จำนวน  3  โครงการ</t>
  </si>
  <si>
    <t>ซ่อมแซมถนนลูกรังในพื้นที่ 15 หมู่บ้าน</t>
  </si>
  <si>
    <t>หมู่ที่  1 - 15</t>
  </si>
  <si>
    <t>หมู่ละ 400 ลบ.ม.</t>
  </si>
  <si>
    <t xml:space="preserve">บุกเบิกถนนพร้อมลงหินลูกรังในพื้นที่ </t>
  </si>
  <si>
    <t>โครงการก่อสร้างถนนคอนกรีตเสริมเหล็กและ</t>
  </si>
  <si>
    <t>ปรับปรุงที่ทำการ อบต.บ้านแดง</t>
  </si>
  <si>
    <t>เพื่อให้ประชาชนและ</t>
  </si>
  <si>
    <t>ผู้ปกครองสัญจรได้สะดวก</t>
  </si>
  <si>
    <t>หน้าศูนย์พัฒนาเด็ก</t>
  </si>
  <si>
    <t>เล้ก</t>
  </si>
  <si>
    <t>ระยะทาง130 เมตร</t>
  </si>
  <si>
    <t>65 เมตร</t>
  </si>
  <si>
    <t>ระยะทาง60 เมตร</t>
  </si>
  <si>
    <t>ระยะทางรวม 65 ม.</t>
  </si>
  <si>
    <t>ซ่อมแซมสถานีสูบน้ำด้วยไฟฟ้า  ในเขตพื้นที่</t>
  </si>
  <si>
    <t>หมู่ 4,5,13,15</t>
  </si>
  <si>
    <t>ซ่อมแซมฝายน้ำล้น ม.2 และหมู่ 10</t>
  </si>
  <si>
    <t>โครงการปรับปรุงศูนย์พัฒนาคุณภาพชีวิต</t>
  </si>
  <si>
    <t>และส่งเสริมอาชีพผู้สูงอายุตำบลบ้านแดง</t>
  </si>
  <si>
    <t>เพื่อเป็นสถานที่ส่งเสริม</t>
  </si>
  <si>
    <t>อาชีพผู้สูงอายุให้มีคุณภาพ</t>
  </si>
  <si>
    <t>ชีวิตที่ดีขึ้น</t>
  </si>
  <si>
    <t>ผู้สูงอายุมีคุณภาพชีวิต</t>
  </si>
  <si>
    <t>ที่ดีขึ้น</t>
  </si>
  <si>
    <t>โครงการจิตอาสาวัยใส ร่วมใจสร้างสุข</t>
  </si>
  <si>
    <t>เพื่อให้สร้างความสขให้ผู้สูงอายุ</t>
  </si>
  <si>
    <t>ผู้สูงอายุมีสุขจิตดีขึ้น</t>
  </si>
  <si>
    <t>และมีความสุข</t>
  </si>
  <si>
    <t>โครงการก่อสร้างลานออกกำลังกาย</t>
  </si>
  <si>
    <t xml:space="preserve"> เพื่อให้ประชาชนมีสถานที่ </t>
  </si>
  <si>
    <t>สวนสุขภาพ</t>
  </si>
  <si>
    <t>สวนสุขภาพโชติพิบูลย์</t>
  </si>
  <si>
    <t xml:space="preserve"> ออกกำลังกาย </t>
  </si>
  <si>
    <t>โชติพิบูลย์</t>
  </si>
  <si>
    <t>เดินทางสัญจรได้สะดวก</t>
  </si>
  <si>
    <t>จำนวน   15  โครงการ</t>
  </si>
  <si>
    <t xml:space="preserve">   </t>
  </si>
  <si>
    <t>สนับสนุนอุปกรณ์เครื่องมือการปฏิบัติหน้าที่</t>
  </si>
  <si>
    <t>ของ อปพร. อบต.บ้านแดง</t>
  </si>
  <si>
    <t>ปฏิบัติงานาของสมาชิก อปพร.</t>
  </si>
  <si>
    <t>อปพร.ถูกใจ</t>
  </si>
  <si>
    <t>การปฏิบัติหน้าที่มีประสิทธิ</t>
  </si>
  <si>
    <t>ภาพเพิ่มขึ้น</t>
  </si>
  <si>
    <t>โครงการติดตั้งกล้อง cctv</t>
  </si>
  <si>
    <t>เพื่อป้องกันภัยและเพิ่มความปลอดภัย</t>
  </si>
  <si>
    <t>ให้กับประชาชน</t>
  </si>
  <si>
    <t>พื้นที่</t>
  </si>
  <si>
    <t>ป้องกันภัยและเพิ่มความ</t>
  </si>
  <si>
    <t>ปลอดภัยให้กับประชาชน</t>
  </si>
  <si>
    <t>จำนวน  9 โครงการ</t>
  </si>
  <si>
    <t>โครงการจัดทำป้ายบอกทาง ม.12</t>
  </si>
  <si>
    <t>1 หมู่บ้าน</t>
  </si>
  <si>
    <t>สนับสนุนและจัดซื้อธงชาติ หมู่ที่ 1 -15</t>
  </si>
  <si>
    <t>ชาติศาสนาและพระมหากษัตริย์</t>
  </si>
  <si>
    <t>เพื่อแสดงความจงรักภักดีต่อสถาบัน</t>
  </si>
  <si>
    <t>สถาบันชาติศาสนาและพระมหากษัตริย์</t>
  </si>
  <si>
    <t>เป็นการแสดงความจงักภักดีต่อ</t>
  </si>
  <si>
    <t>โครงการจัดเวทีประชาคมเพื่อจัดทำแผนพัฒนา</t>
  </si>
  <si>
    <t>ท้องถิ่น4ปี (พ.ศ.2561-2564)</t>
  </si>
  <si>
    <t>เพื่อจัดทำโครงการมาใช้แก้ไขปัญหา</t>
  </si>
  <si>
    <t>โดยการจัดทำแผนพัฒนาท้องถิ่น</t>
  </si>
  <si>
    <t>15 หมู่บ้าน</t>
  </si>
  <si>
    <t>มีโครงการแก้ไขปัญหาความ</t>
  </si>
  <si>
    <t>เดือดร้อนของหมู่บ้าน</t>
  </si>
  <si>
    <t xml:space="preserve">สนับสนุนกลุ่มการจัดทำปุ๋ยอินทรีย์ </t>
  </si>
  <si>
    <t>เพื่อส่งเสริมเกษตรกรใช้ปุ๋ยอินทรีย์</t>
  </si>
  <si>
    <t>1 กลุ่ม</t>
  </si>
  <si>
    <t>กลุ่มเกษตรกรใช้ปุ๋ยอินทรีย์</t>
  </si>
  <si>
    <t>ทำการเกษตร</t>
  </si>
  <si>
    <t>ดำเนินการ</t>
  </si>
  <si>
    <t>สายหน้าวัดป่าสามัคคี สันติธรรม</t>
  </si>
  <si>
    <t>170 เมตร</t>
  </si>
  <si>
    <t>ปรับปรุงถนน คสล. ในพื้นที่ 11</t>
  </si>
  <si>
    <t>ก่อสร้างห้องน้ำ</t>
  </si>
  <si>
    <t>แก้ไข  ณ  เดือน ม.ค. 62</t>
  </si>
  <si>
    <t>ข้อบัญญัติ61</t>
  </si>
  <si>
    <t>จ่าย 61</t>
  </si>
  <si>
    <t>จ่ายขาด 61ครั้งที่ 1</t>
  </si>
  <si>
    <t>จ่ายขาด 61-1</t>
  </si>
  <si>
    <t>จำนวน 5 โครงการ</t>
  </si>
  <si>
    <t>โครงการปรับปรุงฝายน้ำล้นห้วยอีค้ำ(ตอนกลาง)</t>
  </si>
  <si>
    <t>เสริมความสูงสันฝาย</t>
  </si>
  <si>
    <t>จำนวน 8 ช่อง</t>
  </si>
  <si>
    <t xml:space="preserve">   1.6 แผนงาน การเกษตร</t>
  </si>
  <si>
    <t>ปีละ 10</t>
  </si>
  <si>
    <t>1.ผู้ปฏิบัติมีศักยภาพในการ</t>
  </si>
  <si>
    <t>1.อบรมกฎหมายระเบียบ วินัย การปฏิบัติ</t>
  </si>
  <si>
    <t>มีความพึง</t>
  </si>
  <si>
    <t>2.โครงการฝึกอบรมสัมมนาผู้บริหารพนักงาน</t>
  </si>
  <si>
    <t xml:space="preserve"> ลูกจ้าง สมาชิก อบต. และผู้เกี่ยวข้อง</t>
  </si>
  <si>
    <t>3.โครงการฝึกอบรมพัฒนาศักยภาพครูและ</t>
  </si>
  <si>
    <t>นักเรียนศูนย์พัฒนาเด็กเล็กทั้ง 3ศูนย์</t>
  </si>
  <si>
    <t>2.การบริการประทับใจ</t>
  </si>
  <si>
    <t xml:space="preserve"> 1.โครงการให้ความรู้ด้านบทบาท</t>
  </si>
  <si>
    <t xml:space="preserve">หน้าที่และจิตบริการที่ดีต่อประชาชน </t>
  </si>
  <si>
    <t>3. เครื่องมือเครื่องใช้สะดวก</t>
  </si>
  <si>
    <t>1.ก่อสร้างเพิ่มเติมอาคารจอดรถผู้มาติดต่อ</t>
  </si>
  <si>
    <t>และพร้อมใช้งาน</t>
  </si>
  <si>
    <t>ราชการอบต.บ้านแดง</t>
  </si>
  <si>
    <t>2.ก่อสร้างอาคารห้องประชุมพร้อม</t>
  </si>
  <si>
    <t>3.โครงการจัดซื้อครุภัณฑ์สำนักงาน</t>
  </si>
  <si>
    <t>4. ประชาชนเข้าใจในภารกิจ</t>
  </si>
  <si>
    <t>1.การเช่าพื้นที่ข้อมูลและการพัฒนา</t>
  </si>
  <si>
    <t>ขององค์กร</t>
  </si>
  <si>
    <t>2.ปรับปรุงเว็บไซต์ของหน่วยงาน</t>
  </si>
  <si>
    <t>3.การจัดหาวัสดุโฆษณาประชาสัมพันธ์</t>
  </si>
  <si>
    <t>มีระบบโครงสร้าง</t>
  </si>
  <si>
    <t>การก่อสร้าง</t>
  </si>
  <si>
    <t>ปีละ 30</t>
  </si>
  <si>
    <t>1.โครงการปรับปรุง</t>
  </si>
  <si>
    <t>1.โครงการปรับปรุงซ่อมแซมถนนลูกรัง</t>
  </si>
  <si>
    <t>ด้านท่องเที่ยว</t>
  </si>
  <si>
    <t>ด้านโครงสร้าง</t>
  </si>
  <si>
    <t>พื้นฐานที่สะดวก</t>
  </si>
  <si>
    <t>ซ่อมแซมถนน</t>
  </si>
  <si>
    <t>2. โครงการก่อสร้างถนนลูกรัง</t>
  </si>
  <si>
    <t>พื้นฐาน</t>
  </si>
  <si>
    <t>ครบถ้วน</t>
  </si>
  <si>
    <t>การปรับปรุง</t>
  </si>
  <si>
    <t>3.โครงการก่อสร้างถนน คสล.</t>
  </si>
  <si>
    <t>ซ่อมแซม</t>
  </si>
  <si>
    <t>4. โครงการซ่อมแซมถนน คสล.</t>
  </si>
  <si>
    <t>โครงสร้าง</t>
  </si>
  <si>
    <t>5.โครงการก่อสร้างถนนลาดยาง</t>
  </si>
  <si>
    <t>6.โครงการก่อสร้างรางระบายน้ำ</t>
  </si>
  <si>
    <t>7.โครงการลงท่อระบายน้ำ</t>
  </si>
  <si>
    <t>8.โครงการซ่อมแซมคลองส่งน้ำ</t>
  </si>
  <si>
    <t xml:space="preserve">ปีละ 5 </t>
  </si>
  <si>
    <t>1. การก่อสร้างขยายเขต</t>
  </si>
  <si>
    <t>1.โครงการขยายเขตไฟฟ้าแรงต่ำ</t>
  </si>
  <si>
    <t>ไฟฟ้า</t>
  </si>
  <si>
    <t>2.โครงการขยายเขตไฟฟ้าแรงสูง</t>
  </si>
  <si>
    <t>3.โครงการขยายเขตไฟฟ้าเพื่อการเกษตร</t>
  </si>
  <si>
    <t>4.โครงการติดตั้งไฟฟ้าแสงสว่าง</t>
  </si>
  <si>
    <t>5.ขยายท่อเมนระบบประปา</t>
  </si>
  <si>
    <t>ปีละ 2 แห่ง</t>
  </si>
  <si>
    <t>1.โครงการขุดลอกปรับปรุง</t>
  </si>
  <si>
    <t>1.โครงการขุดลอกปรับปรุงแหล่งน้ำเพื่อ</t>
  </si>
  <si>
    <t>แหล่งน้ำเพื่อการเกษตร</t>
  </si>
  <si>
    <t>2.ซ่อมแซมฝายกักเก็บน้ำ</t>
  </si>
  <si>
    <t>ส่งเสริมการพัฒนา</t>
  </si>
  <si>
    <t>ปีละ 5</t>
  </si>
  <si>
    <t>1. ส่งเสริมและสนับสนุน</t>
  </si>
  <si>
    <t xml:space="preserve">1.โครงการจัดงานวันผู้สูงอายุ </t>
  </si>
  <si>
    <t>ยกระดับคุณภาพ</t>
  </si>
  <si>
    <t>ด้านงานส่งเสริม</t>
  </si>
  <si>
    <t>ด้านเศรษฐกิจการ</t>
  </si>
  <si>
    <t>การจัดสวัสดิการสังคม</t>
  </si>
  <si>
    <t>2.โครงการส่งเสริมและพัฒนาคุณภาพชีวิต</t>
  </si>
  <si>
    <t>ชีวิตเพื่อสร้างความ</t>
  </si>
  <si>
    <t>ศึกษาและการเสริม</t>
  </si>
  <si>
    <t>คุณภาพชีวิต</t>
  </si>
  <si>
    <t>มีรายได้ มีงานทำ</t>
  </si>
  <si>
    <t>เข้มแข็งให้สังคม</t>
  </si>
  <si>
    <t>และสวัสดิการที่</t>
  </si>
  <si>
    <t>3.โครงการสงเคราะห์ผู้ป่วยผู้ด้อยโอกาส</t>
  </si>
  <si>
    <t>มีความพร้อมรับ</t>
  </si>
  <si>
    <t>ของสังคมและ</t>
  </si>
  <si>
    <t>การเปลี่ยนแปลง</t>
  </si>
  <si>
    <t>4.สนับสนุนทุนการซ่อมแซมบ้านที่อยู่อาศัย</t>
  </si>
  <si>
    <t xml:space="preserve">ทางเศรษฐกิจ </t>
  </si>
  <si>
    <t>ให้แก่ผู้ขาดแคลนและยากจนต.บ้านแดง</t>
  </si>
  <si>
    <t>สังคมและวัฒนธรรม</t>
  </si>
  <si>
    <t>5.สนับสนุนงบประมาณการช่วยเหลือผู้</t>
  </si>
  <si>
    <t>ปีละ 3</t>
  </si>
  <si>
    <t>2. ส่งเสริมอาชีพให้กับชุมชน</t>
  </si>
  <si>
    <t>1.โครงการส่งเสริมอาชีพหมู่บ้านเศรษฐกิจ</t>
  </si>
  <si>
    <t>เพื่อลดรายจ่ายเพิ่มรายได้</t>
  </si>
  <si>
    <t>2.โครงการฝึกอบรมอาชีพระยะสั้น</t>
  </si>
  <si>
    <t>3.โครงการต่อยอดส่งเสริมผลิตภัณฑ์เครื่อง</t>
  </si>
  <si>
    <t xml:space="preserve">ปีละ 6 </t>
  </si>
  <si>
    <t>3. เสริมสร้างคุณภาพชีวิต</t>
  </si>
  <si>
    <t>1.โครงการอบรมให้ความรู้สมาชิกกลุ่มผู้ใช้</t>
  </si>
  <si>
    <t>ประชาชนสู่สังคมน่าอยู่</t>
  </si>
  <si>
    <t>2.โครงการส่งเสริมกิจกรรมเด็กและเยาวชน</t>
  </si>
  <si>
    <t>3..โครงการผลิตปุ๋ยอินทรีย์ชีวภาพหมู่บ้าน</t>
  </si>
  <si>
    <t>4.โครงการปลูกผักปลอดภัยจากสารพิษ</t>
  </si>
  <si>
    <t>5..ครงการเพาะเห็ดฟางแบบกองเตี้ย</t>
  </si>
  <si>
    <t>6.โครงการเลี้ยงไส้เดือนดินกำจัดขยะอินทรีย์</t>
  </si>
  <si>
    <t xml:space="preserve">ส่งเสริมการศึกษา </t>
  </si>
  <si>
    <t>ปีละ  12</t>
  </si>
  <si>
    <t>1. พัฒนาคุณภาพการศึกษา</t>
  </si>
  <si>
    <t>1.โครงการส่งเสริมศักยภาพการจัดการศึกษา</t>
  </si>
  <si>
    <t xml:space="preserve"> การพัฒนาการ</t>
  </si>
  <si>
    <t xml:space="preserve"> ด้านการจัดการ</t>
  </si>
  <si>
    <t>กีฬาอนุรักษ์ศาสนา</t>
  </si>
  <si>
    <t>ให้มีความสามารถในการ</t>
  </si>
  <si>
    <t>2.สนับสนุนค่าใช้จ่ายการบริหารสถานศึกษา</t>
  </si>
  <si>
    <t>ท่องเที่ยวเชิงอนุรักษ์</t>
  </si>
  <si>
    <t xml:space="preserve"> ศิลปวัฒนธรรม </t>
  </si>
  <si>
    <t>แข่งขันระดับประเทศ</t>
  </si>
  <si>
    <t>3.โครงการจ้างนักเรียนนักศึกษาทำงาน</t>
  </si>
  <si>
    <t xml:space="preserve"> การบริการ และ</t>
  </si>
  <si>
    <t>ประเพณีภูมิปัญญา</t>
  </si>
  <si>
    <t>การส่งเสริมศิลป</t>
  </si>
  <si>
    <t>ชาวบ้าน</t>
  </si>
  <si>
    <t>4.โครงการสอนภาษาต่างประเทศให้กับผู้นำ</t>
  </si>
  <si>
    <t>ประเพณีท้องถิ่น</t>
  </si>
  <si>
    <t>5.โครงการช่วยเหลือศูนย์พัฒนาเด็กเล็กที่ด้อย</t>
  </si>
  <si>
    <t>โอกาส</t>
  </si>
  <si>
    <t>6.สนับสนุนค่าอาหารเสริม (นม) สำหรับ</t>
  </si>
  <si>
    <t>7.โรงเรียนในเขตพื้นที่และศูนย์พัฒนาเด็กเล็ก</t>
  </si>
  <si>
    <t xml:space="preserve">8.อุดหนุนค่าอาหารกลางวันโรงเรียนในสังกัด </t>
  </si>
  <si>
    <t>9.การจัดงานวันเด็กแห่งชาติ</t>
  </si>
  <si>
    <t>10.โครงการเยี่ยมบ้านเด็ก</t>
  </si>
  <si>
    <t>11.โครงการไหว้ครู</t>
  </si>
  <si>
    <t>12.การจัดงานวันเด็กแห่งชาติ</t>
  </si>
  <si>
    <t>ปีละ  5</t>
  </si>
  <si>
    <t>2. ส่งเสริมการอนุรักษ์</t>
  </si>
  <si>
    <t>1.วันลอยกระทง</t>
  </si>
  <si>
    <t>วัฒนธรรม ประเพณีและ</t>
  </si>
  <si>
    <t>2.การจัดงานประเพณีสำคัญในตำบลบ้านแดง</t>
  </si>
  <si>
    <t>ภูมิปัญญาชาวบ้าน</t>
  </si>
  <si>
    <t>3.การจัดรวบรวมและเผยแพร่ภูมิปัญญา</t>
  </si>
  <si>
    <t>4.งานประเพณีโคมลม</t>
  </si>
  <si>
    <t>10โครงการกีฬาศูนย์พัฒนาเด็กเล็ก</t>
  </si>
  <si>
    <t>5.งานสารภัญญญะ</t>
  </si>
  <si>
    <t>ปีละ 4 โครงการ</t>
  </si>
  <si>
    <t>3. ส่งเสริมให้ชุมชนมีความ</t>
  </si>
  <si>
    <t>1.โครงการกีฬาศูนย์พัฒนาเด็กเล็ก</t>
  </si>
  <si>
    <t>สามัคคี ความมีน้ำใจเป็น</t>
  </si>
  <si>
    <t>2.การจัดการแข่งขันกีฬาศูนย์พัฒนาเด็กเล็ก</t>
  </si>
  <si>
    <t>นักกีฬา และมีสุขภาพดี</t>
  </si>
  <si>
    <t>3.โครงการก่อสร้างพื้น คสล. สำหรับเดิน-วิ่ง</t>
  </si>
  <si>
    <t>4.ก่อสร้างลานสนามเด็กเล่น ศูนย์พัฒนาเด็ก</t>
  </si>
  <si>
    <t>ปีละ  6</t>
  </si>
  <si>
    <t>1.ส่งเสริมการเข้าถึงการอำนวย</t>
  </si>
  <si>
    <t>1.โครงการอบรมกฎหมายเพื่อประชาชน</t>
  </si>
  <si>
    <t>การจัดการทรัพยา</t>
  </si>
  <si>
    <t>ด้านทรัพยากร</t>
  </si>
  <si>
    <t>ด้านการสร้างความ</t>
  </si>
  <si>
    <t>ของชุมชนสาธารณสุข</t>
  </si>
  <si>
    <t>ความยุติธรรม เพื่อลดความ</t>
  </si>
  <si>
    <t>2.โครงการจัดงานวัน อปพร.</t>
  </si>
  <si>
    <t>กรธรรมชาติและ</t>
  </si>
  <si>
    <t>ธรรมชาติและ</t>
  </si>
  <si>
    <t xml:space="preserve">เข้มแข็งให้ชุมชน  </t>
  </si>
  <si>
    <t>และสิ่งแวดล้อม</t>
  </si>
  <si>
    <t>เหลื่อมล้ำทางสังคม</t>
  </si>
  <si>
    <t>3.ฝึกอบรมทบทวนการ อปพร.</t>
  </si>
  <si>
    <t>สิ่งแวดล้อมเพื่อการ</t>
  </si>
  <si>
    <t>สาธารณสุขและ</t>
  </si>
  <si>
    <t>4.โครงการอบรมให้ความรู้การระงับอัคคีภัยใน</t>
  </si>
  <si>
    <t>ใช้ประโยชน์อย่าง</t>
  </si>
  <si>
    <t>5.การป้องกันและจัดการปัญหาไฟป่า-หมอกควัน</t>
  </si>
  <si>
    <t>ยั่งยืน และ</t>
  </si>
  <si>
    <t>6.โครงการจัดทำแผนและการป้องกันบรรเทา</t>
  </si>
  <si>
    <t xml:space="preserve">ยุทธศาสตร์ที่ 6 </t>
  </si>
  <si>
    <t>ปีละ 9</t>
  </si>
  <si>
    <t>2.สร้างความมั่นคงและปลอดภัย</t>
  </si>
  <si>
    <t>1.โครงการจัดงานวันสตรีสากล</t>
  </si>
  <si>
    <t>การเสริมสร้างความ</t>
  </si>
  <si>
    <t>ในชีวิตและทรัพย์สินแก่</t>
  </si>
  <si>
    <t>2.การจัดงานวันท้องถิ่นไทย</t>
  </si>
  <si>
    <t>มั่นคงความปลอด</t>
  </si>
  <si>
    <t>3.โครงการท้องถิ่นท้องที่สามัคคีร่วมใจปกป้อง</t>
  </si>
  <si>
    <t>ภัยในชีวิต ทรัพย์</t>
  </si>
  <si>
    <t>สินของประชาชน</t>
  </si>
  <si>
    <t>4.โครงการตั้งจุดตรวจอำนวยความสะดวก</t>
  </si>
  <si>
    <t>5.การป้องกันและบรรเทาสาธารณภัย</t>
  </si>
  <si>
    <t>6.จัดเวทีประชาธิปไตยให้ความรู้กับประชาชน</t>
  </si>
  <si>
    <t>7.โครงการฝึกอบรมเพิ่มประสิทธิภาพการ</t>
  </si>
  <si>
    <t>ปีละ  9</t>
  </si>
  <si>
    <t>3. ส่งเสริมและสนับสนุนด้าน</t>
  </si>
  <si>
    <t>1.การรณรงค์และป้องกันโรคติดต่อ</t>
  </si>
  <si>
    <t>อนามัยและสุขภาพของ</t>
  </si>
  <si>
    <t xml:space="preserve">2.โครงการป้องกันโรคพิษสุนัขบ้า </t>
  </si>
  <si>
    <t>3.การจัดซื้อวัสดุ เคมีภัณฑ์ป้องกันและควบคุม</t>
  </si>
  <si>
    <t>4.โรคติดต่อแบบบูรณาการ  อบต.บ้านแดง</t>
  </si>
  <si>
    <t>5.โครงการทำความสะอาดและพัฒนา</t>
  </si>
  <si>
    <t xml:space="preserve">6.โครงการรณรงค์คัดแยกขยะในชุมชน </t>
  </si>
  <si>
    <t>7.โครงการปรับเปลี่ยนพฤติกรรมและ</t>
  </si>
  <si>
    <t>ป้องกันเอดส์ในชุมชน</t>
  </si>
  <si>
    <t>8.โครงการพัฒนาการระบบการดูแลผู้สูงอายุ</t>
  </si>
  <si>
    <t>9.โครงการหน้าบ้านสวย หลังบ้านน่าอยู่ปลอด</t>
  </si>
  <si>
    <t>ยุงลาย</t>
  </si>
  <si>
    <t>4.ป้องกัน ปราบปรามการแพร่</t>
  </si>
  <si>
    <t>1.โครงการป้องกันและแก้ไขปัญหายาเสพติด</t>
  </si>
  <si>
    <t>ระบาดยาเสพติด</t>
  </si>
  <si>
    <t>2.กิจกรรมเยาวชนพ้นภัยจากยาเสพติด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</si>
</sst>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  <font>
      <sz val="14"/>
      <color theme="1" tint="0.14999847407452621"/>
      <name val="TH SarabunPSK"/>
      <family val="2"/>
    </font>
    <font>
      <sz val="14.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5"/>
      <color theme="1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4.5"/>
      <color rgb="FFFF0000"/>
      <name val="TH SarabunPSK"/>
      <family val="2"/>
    </font>
    <font>
      <sz val="14"/>
      <color rgb="FFFF0000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sz val="12"/>
      <color rgb="FFD04400"/>
      <name val="MS Sans Serif"/>
      <family val="2"/>
      <charset val="222"/>
    </font>
    <font>
      <sz val="15"/>
      <color rgb="FF0D0D0D"/>
      <name val="TH SarabunPSK"/>
      <family val="2"/>
    </font>
    <font>
      <sz val="11"/>
      <color rgb="FF000000"/>
      <name val="Tahoma"/>
      <family val="2"/>
      <scheme val="minor"/>
    </font>
    <font>
      <sz val="11"/>
      <name val="TH SarabunPSK"/>
      <family val="2"/>
    </font>
    <font>
      <sz val="14"/>
      <name val="Angsana New"/>
      <family val="1"/>
    </font>
    <font>
      <sz val="14"/>
      <color theme="1"/>
      <name val="Tahoma"/>
      <family val="2"/>
      <charset val="222"/>
      <scheme val="minor"/>
    </font>
    <font>
      <sz val="16"/>
      <color theme="1" tint="0.14999847407452621"/>
      <name val="TH SarabunPSK"/>
      <family val="2"/>
    </font>
    <font>
      <sz val="14"/>
      <name val="Angsana New"/>
      <family val="1"/>
    </font>
    <font>
      <b/>
      <sz val="13"/>
      <color theme="1"/>
      <name val="TH SarabunPSK"/>
      <family val="2"/>
    </font>
    <font>
      <sz val="16"/>
      <color theme="1"/>
      <name val="TH Baijam"/>
    </font>
    <font>
      <b/>
      <sz val="16"/>
      <color theme="1"/>
      <name val="TH Baijam"/>
    </font>
    <font>
      <sz val="8"/>
      <color theme="1"/>
      <name val="TH SarabunPSK"/>
      <family val="2"/>
    </font>
    <font>
      <sz val="14"/>
      <color theme="1"/>
      <name val="Cordia New"/>
      <family val="2"/>
    </font>
    <font>
      <b/>
      <sz val="14"/>
      <color rgb="FF000000"/>
      <name val="TH Baijam"/>
    </font>
    <font>
      <sz val="16"/>
      <color rgb="FF000000"/>
      <name val="TH SarabunPSK"/>
      <family val="2"/>
    </font>
    <font>
      <sz val="14"/>
      <color theme="1"/>
      <name val="TH Baijam"/>
    </font>
    <font>
      <sz val="15.5"/>
      <color theme="1"/>
      <name val="TH SarabunPSK"/>
      <family val="2"/>
    </font>
    <font>
      <sz val="12"/>
      <color rgb="FF000000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28"/>
      <name val="TH SarabunPSK"/>
      <family val="2"/>
    </font>
    <font>
      <b/>
      <sz val="26"/>
      <name val="TH SarabunPSK"/>
      <family val="2"/>
    </font>
    <font>
      <sz val="26"/>
      <name val="TH SarabunPSK"/>
      <family val="2"/>
    </font>
    <font>
      <b/>
      <sz val="36"/>
      <name val="TH SarabunPSK"/>
      <family val="2"/>
    </font>
    <font>
      <b/>
      <sz val="30"/>
      <name val="TH SarabunPSK"/>
      <family val="2"/>
    </font>
    <font>
      <b/>
      <sz val="20"/>
      <color theme="1"/>
      <name val="TH SarabunPSK"/>
      <family val="2"/>
    </font>
    <font>
      <b/>
      <sz val="16"/>
      <color theme="1" tint="0.14999847407452621"/>
      <name val="TH SarabunPSK"/>
      <family val="2"/>
    </font>
    <font>
      <sz val="15.2"/>
      <color theme="1"/>
      <name val="TH SarabunPSK"/>
      <family val="2"/>
    </font>
    <font>
      <u/>
      <sz val="14"/>
      <name val="TH SarabunPSK"/>
      <family val="2"/>
    </font>
    <font>
      <u/>
      <sz val="12"/>
      <name val="TH SarabunPSK"/>
      <family val="2"/>
    </font>
    <font>
      <sz val="18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6"/>
      <color theme="1"/>
      <name val="BrowalliaUPC"/>
      <family val="2"/>
    </font>
    <font>
      <sz val="18"/>
      <color theme="1"/>
      <name val="TH SarabunPSK"/>
      <family val="2"/>
    </font>
    <font>
      <b/>
      <sz val="18"/>
      <color theme="1"/>
      <name val="AngsanaUPC"/>
      <family val="1"/>
    </font>
    <font>
      <b/>
      <sz val="16"/>
      <color theme="1"/>
      <name val="AngsanaUPC"/>
      <family val="1"/>
    </font>
    <font>
      <sz val="14"/>
      <color theme="1" tint="4.9989318521683403E-2"/>
      <name val="TH SarabunPSK"/>
      <family val="2"/>
    </font>
    <font>
      <sz val="15"/>
      <color theme="1" tint="0.14999847407452621"/>
      <name val="TH SarabunPSK"/>
      <family val="2"/>
    </font>
    <font>
      <sz val="12.5"/>
      <name val="TH SarabunPSK"/>
      <family val="2"/>
    </font>
    <font>
      <sz val="13.5"/>
      <color theme="1"/>
      <name val="TH SarabunPSK"/>
      <family val="2"/>
    </font>
    <font>
      <sz val="12.5"/>
      <color theme="1"/>
      <name val="TH SarabunPSK"/>
      <family val="2"/>
    </font>
    <font>
      <b/>
      <sz val="14.5"/>
      <color theme="1"/>
      <name val="TH SarabunPSK"/>
      <family val="2"/>
    </font>
    <font>
      <sz val="10"/>
      <name val="TH SarabunPSK"/>
      <family val="2"/>
    </font>
    <font>
      <b/>
      <sz val="14"/>
      <color theme="1" tint="0.1499984740745262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16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0" xfId="0" applyFont="1" applyBorder="1"/>
    <xf numFmtId="0" fontId="4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9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/>
    <xf numFmtId="0" fontId="4" fillId="0" borderId="0" xfId="0" applyFont="1" applyBorder="1" applyAlignment="1"/>
    <xf numFmtId="0" fontId="7" fillId="0" borderId="0" xfId="0" applyFont="1" applyBorder="1"/>
    <xf numFmtId="0" fontId="5" fillId="0" borderId="0" xfId="0" applyFont="1" applyBorder="1" applyAlignment="1"/>
    <xf numFmtId="0" fontId="4" fillId="0" borderId="0" xfId="0" applyNumberFormat="1" applyFont="1"/>
    <xf numFmtId="187" fontId="8" fillId="0" borderId="0" xfId="1" applyNumberFormat="1" applyFont="1" applyBorder="1" applyAlignment="1">
      <alignment horizontal="left" vertical="top"/>
    </xf>
    <xf numFmtId="187" fontId="2" fillId="0" borderId="0" xfId="1" applyNumberFormat="1" applyFont="1" applyBorder="1" applyAlignment="1">
      <alignment vertical="top"/>
    </xf>
    <xf numFmtId="187" fontId="4" fillId="0" borderId="0" xfId="1" applyNumberFormat="1" applyFont="1" applyBorder="1" applyAlignment="1">
      <alignment vertical="top"/>
    </xf>
    <xf numFmtId="0" fontId="9" fillId="0" borderId="0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/>
    <xf numFmtId="0" fontId="5" fillId="0" borderId="2" xfId="0" applyFont="1" applyBorder="1"/>
    <xf numFmtId="0" fontId="5" fillId="0" borderId="5" xfId="0" applyFont="1" applyBorder="1"/>
    <xf numFmtId="49" fontId="3" fillId="0" borderId="0" xfId="0" applyNumberFormat="1" applyFont="1"/>
    <xf numFmtId="0" fontId="11" fillId="0" borderId="0" xfId="0" applyFont="1"/>
    <xf numFmtId="49" fontId="2" fillId="0" borderId="0" xfId="0" applyNumberFormat="1" applyFont="1"/>
    <xf numFmtId="0" fontId="17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9" fillId="0" borderId="0" xfId="0" applyNumberFormat="1" applyFont="1"/>
    <xf numFmtId="0" fontId="19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2" fillId="0" borderId="12" xfId="0" applyFont="1" applyBorder="1"/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" fillId="0" borderId="0" xfId="0" applyFont="1" applyBorder="1"/>
    <xf numFmtId="187" fontId="20" fillId="0" borderId="1" xfId="1" applyNumberFormat="1" applyFont="1" applyBorder="1" applyAlignment="1">
      <alignment vertical="top"/>
    </xf>
    <xf numFmtId="187" fontId="20" fillId="0" borderId="4" xfId="1" applyNumberFormat="1" applyFont="1" applyBorder="1" applyAlignment="1">
      <alignment vertical="top"/>
    </xf>
    <xf numFmtId="187" fontId="9" fillId="0" borderId="12" xfId="1" applyNumberFormat="1" applyFont="1" applyBorder="1" applyAlignment="1"/>
    <xf numFmtId="187" fontId="9" fillId="0" borderId="14" xfId="1" applyNumberFormat="1" applyFont="1" applyBorder="1" applyAlignment="1"/>
    <xf numFmtId="187" fontId="9" fillId="0" borderId="15" xfId="1" applyNumberFormat="1" applyFont="1" applyBorder="1" applyAlignment="1">
      <alignment horizontal="left" vertical="top"/>
    </xf>
    <xf numFmtId="187" fontId="9" fillId="0" borderId="14" xfId="1" applyNumberFormat="1" applyFont="1" applyBorder="1" applyAlignment="1">
      <alignment horizontal="left" vertical="top"/>
    </xf>
    <xf numFmtId="187" fontId="9" fillId="0" borderId="0" xfId="1" applyNumberFormat="1" applyFont="1" applyBorder="1" applyAlignment="1">
      <alignment vertical="top"/>
    </xf>
    <xf numFmtId="0" fontId="9" fillId="0" borderId="10" xfId="0" applyFont="1" applyBorder="1"/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/>
    <xf numFmtId="187" fontId="9" fillId="0" borderId="2" xfId="1" applyNumberFormat="1" applyFont="1" applyBorder="1" applyAlignment="1">
      <alignment horizontal="left" vertical="top"/>
    </xf>
    <xf numFmtId="187" fontId="9" fillId="0" borderId="0" xfId="1" applyNumberFormat="1" applyFont="1" applyBorder="1" applyAlignment="1">
      <alignment horizontal="left" vertical="top"/>
    </xf>
    <xf numFmtId="187" fontId="9" fillId="0" borderId="5" xfId="1" applyNumberFormat="1" applyFont="1" applyBorder="1" applyAlignment="1">
      <alignment horizontal="left" vertical="top"/>
    </xf>
    <xf numFmtId="187" fontId="9" fillId="0" borderId="15" xfId="1" applyNumberFormat="1" applyFont="1" applyBorder="1" applyAlignment="1">
      <alignment vertical="top"/>
    </xf>
    <xf numFmtId="187" fontId="9" fillId="0" borderId="14" xfId="1" applyNumberFormat="1" applyFont="1" applyBorder="1" applyAlignment="1">
      <alignment vertical="top"/>
    </xf>
    <xf numFmtId="187" fontId="23" fillId="0" borderId="15" xfId="1" applyNumberFormat="1" applyFont="1" applyBorder="1" applyAlignment="1">
      <alignment vertical="top"/>
    </xf>
    <xf numFmtId="187" fontId="23" fillId="0" borderId="14" xfId="1" applyNumberFormat="1" applyFont="1" applyBorder="1" applyAlignment="1">
      <alignment vertical="top"/>
    </xf>
    <xf numFmtId="187" fontId="9" fillId="0" borderId="1" xfId="1" applyNumberFormat="1" applyFont="1" applyBorder="1" applyAlignment="1">
      <alignment vertical="top"/>
    </xf>
    <xf numFmtId="187" fontId="17" fillId="0" borderId="4" xfId="1" applyNumberFormat="1" applyFont="1" applyBorder="1" applyAlignment="1">
      <alignment vertical="top"/>
    </xf>
    <xf numFmtId="187" fontId="9" fillId="0" borderId="2" xfId="1" applyNumberFormat="1" applyFont="1" applyBorder="1" applyAlignment="1">
      <alignment vertical="top"/>
    </xf>
    <xf numFmtId="187" fontId="7" fillId="0" borderId="15" xfId="1" applyNumberFormat="1" applyFont="1" applyBorder="1" applyAlignment="1">
      <alignment vertical="top"/>
    </xf>
    <xf numFmtId="187" fontId="17" fillId="0" borderId="12" xfId="1" applyNumberFormat="1" applyFont="1" applyBorder="1" applyAlignment="1">
      <alignment vertical="top"/>
    </xf>
    <xf numFmtId="187" fontId="17" fillId="0" borderId="14" xfId="1" applyNumberFormat="1" applyFont="1" applyBorder="1" applyAlignment="1">
      <alignment vertical="top"/>
    </xf>
    <xf numFmtId="0" fontId="2" fillId="0" borderId="15" xfId="0" applyFont="1" applyBorder="1"/>
    <xf numFmtId="187" fontId="9" fillId="0" borderId="3" xfId="1" applyNumberFormat="1" applyFont="1" applyBorder="1" applyAlignment="1">
      <alignment horizontal="left" vertical="top"/>
    </xf>
    <xf numFmtId="187" fontId="9" fillId="0" borderId="6" xfId="1" applyNumberFormat="1" applyFont="1" applyBorder="1" applyAlignment="1">
      <alignment vertical="top"/>
    </xf>
    <xf numFmtId="187" fontId="9" fillId="0" borderId="3" xfId="1" applyNumberFormat="1" applyFont="1" applyBorder="1" applyAlignment="1">
      <alignment vertical="top"/>
    </xf>
    <xf numFmtId="0" fontId="2" fillId="0" borderId="11" xfId="0" applyFont="1" applyBorder="1"/>
    <xf numFmtId="0" fontId="2" fillId="0" borderId="10" xfId="0" applyFont="1" applyBorder="1"/>
    <xf numFmtId="187" fontId="17" fillId="0" borderId="12" xfId="1" applyNumberFormat="1" applyFont="1" applyBorder="1" applyAlignment="1">
      <alignment horizontal="center" vertical="top"/>
    </xf>
    <xf numFmtId="0" fontId="23" fillId="0" borderId="1" xfId="0" applyFont="1" applyBorder="1"/>
    <xf numFmtId="187" fontId="17" fillId="0" borderId="15" xfId="1" applyNumberFormat="1" applyFont="1" applyBorder="1" applyAlignment="1">
      <alignment horizontal="center" vertical="top"/>
    </xf>
    <xf numFmtId="187" fontId="24" fillId="0" borderId="0" xfId="1" applyNumberFormat="1" applyFont="1" applyBorder="1" applyAlignment="1">
      <alignment horizontal="left" vertical="top"/>
    </xf>
    <xf numFmtId="187" fontId="23" fillId="0" borderId="0" xfId="1" applyNumberFormat="1" applyFont="1" applyBorder="1" applyAlignment="1">
      <alignment horizontal="left" vertical="top"/>
    </xf>
    <xf numFmtId="187" fontId="17" fillId="0" borderId="14" xfId="1" applyNumberFormat="1" applyFont="1" applyBorder="1" applyAlignment="1">
      <alignment horizontal="center" vertical="top"/>
    </xf>
    <xf numFmtId="187" fontId="23" fillId="0" borderId="5" xfId="1" applyNumberFormat="1" applyFont="1" applyBorder="1" applyAlignment="1">
      <alignment horizontal="left" vertical="top"/>
    </xf>
    <xf numFmtId="49" fontId="3" fillId="0" borderId="0" xfId="0" applyNumberFormat="1" applyFont="1" applyAlignment="1"/>
    <xf numFmtId="0" fontId="2" fillId="0" borderId="0" xfId="0" applyNumberFormat="1" applyFont="1"/>
    <xf numFmtId="0" fontId="20" fillId="0" borderId="0" xfId="0" applyFont="1"/>
    <xf numFmtId="0" fontId="25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3" fillId="0" borderId="0" xfId="0" applyFont="1" applyBorder="1"/>
    <xf numFmtId="0" fontId="23" fillId="0" borderId="2" xfId="0" applyFont="1" applyBorder="1"/>
    <xf numFmtId="0" fontId="23" fillId="0" borderId="4" xfId="0" applyFont="1" applyBorder="1"/>
    <xf numFmtId="0" fontId="23" fillId="0" borderId="12" xfId="0" applyFont="1" applyBorder="1" applyAlignment="1">
      <alignment horizontal="center"/>
    </xf>
    <xf numFmtId="0" fontId="23" fillId="0" borderId="15" xfId="0" applyFont="1" applyBorder="1"/>
    <xf numFmtId="0" fontId="23" fillId="0" borderId="14" xfId="0" applyFont="1" applyBorder="1"/>
    <xf numFmtId="187" fontId="7" fillId="0" borderId="0" xfId="1" applyNumberFormat="1" applyFont="1" applyBorder="1" applyAlignment="1">
      <alignment horizontal="left" vertical="top"/>
    </xf>
    <xf numFmtId="187" fontId="22" fillId="0" borderId="15" xfId="1" applyNumberFormat="1" applyFont="1" applyBorder="1" applyAlignment="1">
      <alignment vertical="top"/>
    </xf>
    <xf numFmtId="0" fontId="23" fillId="0" borderId="12" xfId="0" applyFont="1" applyBorder="1"/>
    <xf numFmtId="187" fontId="23" fillId="0" borderId="1" xfId="1" applyNumberFormat="1" applyFont="1" applyFill="1" applyBorder="1" applyAlignment="1">
      <alignment horizontal="left" vertical="top"/>
    </xf>
    <xf numFmtId="187" fontId="23" fillId="0" borderId="2" xfId="1" applyNumberFormat="1" applyFont="1" applyBorder="1" applyAlignment="1">
      <alignment horizontal="left" vertical="top"/>
    </xf>
    <xf numFmtId="187" fontId="23" fillId="0" borderId="4" xfId="1" applyNumberFormat="1" applyFont="1" applyBorder="1" applyAlignment="1">
      <alignment vertical="top"/>
    </xf>
    <xf numFmtId="187" fontId="23" fillId="0" borderId="15" xfId="1" applyNumberFormat="1" applyFont="1" applyBorder="1" applyAlignment="1">
      <alignment horizontal="left" vertical="center"/>
    </xf>
    <xf numFmtId="187" fontId="7" fillId="0" borderId="14" xfId="1" applyNumberFormat="1" applyFont="1" applyBorder="1" applyAlignment="1">
      <alignment vertical="top"/>
    </xf>
    <xf numFmtId="187" fontId="22" fillId="0" borderId="1" xfId="1" applyNumberFormat="1" applyFont="1" applyBorder="1" applyAlignment="1">
      <alignment vertical="top"/>
    </xf>
    <xf numFmtId="187" fontId="7" fillId="0" borderId="6" xfId="1" applyNumberFormat="1" applyFont="1" applyBorder="1" applyAlignment="1">
      <alignment horizontal="left" vertical="top"/>
    </xf>
    <xf numFmtId="187" fontId="23" fillId="0" borderId="4" xfId="1" applyNumberFormat="1" applyFont="1" applyFill="1" applyBorder="1" applyAlignment="1">
      <alignment horizontal="left" vertical="top"/>
    </xf>
    <xf numFmtId="187" fontId="24" fillId="0" borderId="1" xfId="1" applyNumberFormat="1" applyFont="1" applyBorder="1" applyAlignment="1">
      <alignment horizontal="left" vertical="top"/>
    </xf>
    <xf numFmtId="187" fontId="7" fillId="0" borderId="12" xfId="1" applyNumberFormat="1" applyFont="1" applyBorder="1" applyAlignment="1">
      <alignment vertical="top"/>
    </xf>
    <xf numFmtId="0" fontId="23" fillId="0" borderId="14" xfId="0" applyFont="1" applyBorder="1" applyAlignment="1">
      <alignment horizontal="center"/>
    </xf>
    <xf numFmtId="187" fontId="17" fillId="0" borderId="12" xfId="1" applyNumberFormat="1" applyFont="1" applyBorder="1" applyAlignment="1">
      <alignment horizontal="center" vertical="center"/>
    </xf>
    <xf numFmtId="187" fontId="22" fillId="0" borderId="10" xfId="1" applyNumberFormat="1" applyFont="1" applyBorder="1" applyAlignment="1">
      <alignment horizontal="left" vertical="center"/>
    </xf>
    <xf numFmtId="187" fontId="30" fillId="0" borderId="12" xfId="1" applyNumberFormat="1" applyFont="1" applyBorder="1" applyAlignment="1">
      <alignment vertical="top"/>
    </xf>
    <xf numFmtId="187" fontId="9" fillId="0" borderId="12" xfId="1" applyNumberFormat="1" applyFont="1" applyBorder="1" applyAlignment="1">
      <alignment horizontal="left" vertical="top"/>
    </xf>
    <xf numFmtId="187" fontId="31" fillId="0" borderId="1" xfId="1" applyNumberFormat="1" applyFont="1" applyBorder="1" applyAlignment="1">
      <alignment horizontal="left" vertical="top"/>
    </xf>
    <xf numFmtId="187" fontId="30" fillId="0" borderId="14" xfId="1" applyNumberFormat="1" applyFont="1" applyBorder="1" applyAlignment="1">
      <alignment vertical="top"/>
    </xf>
    <xf numFmtId="187" fontId="31" fillId="0" borderId="14" xfId="1" applyNumberFormat="1" applyFont="1" applyBorder="1" applyAlignment="1">
      <alignment horizontal="left" vertical="top"/>
    </xf>
    <xf numFmtId="187" fontId="31" fillId="0" borderId="4" xfId="1" applyNumberFormat="1" applyFont="1" applyBorder="1" applyAlignment="1">
      <alignment horizontal="left" vertical="top"/>
    </xf>
    <xf numFmtId="187" fontId="30" fillId="0" borderId="1" xfId="1" applyNumberFormat="1" applyFont="1" applyBorder="1" applyAlignment="1">
      <alignment vertical="top"/>
    </xf>
    <xf numFmtId="187" fontId="31" fillId="0" borderId="2" xfId="1" applyNumberFormat="1" applyFont="1" applyBorder="1" applyAlignment="1">
      <alignment horizontal="left" vertical="top"/>
    </xf>
    <xf numFmtId="187" fontId="30" fillId="0" borderId="4" xfId="1" applyNumberFormat="1" applyFont="1" applyBorder="1" applyAlignment="1">
      <alignment vertical="top"/>
    </xf>
    <xf numFmtId="187" fontId="31" fillId="0" borderId="5" xfId="1" applyNumberFormat="1" applyFont="1" applyBorder="1" applyAlignment="1">
      <alignment horizontal="left" vertical="top"/>
    </xf>
    <xf numFmtId="187" fontId="9" fillId="0" borderId="1" xfId="1" applyNumberFormat="1" applyFont="1" applyBorder="1" applyAlignment="1">
      <alignment horizontal="left" vertical="top"/>
    </xf>
    <xf numFmtId="187" fontId="30" fillId="0" borderId="15" xfId="1" applyNumberFormat="1" applyFont="1" applyBorder="1" applyAlignment="1">
      <alignment vertical="top"/>
    </xf>
    <xf numFmtId="187" fontId="9" fillId="0" borderId="10" xfId="1" applyNumberFormat="1" applyFont="1" applyBorder="1" applyAlignment="1">
      <alignment horizontal="left" vertical="top"/>
    </xf>
    <xf numFmtId="187" fontId="31" fillId="0" borderId="10" xfId="1" applyNumberFormat="1" applyFont="1" applyBorder="1" applyAlignment="1">
      <alignment horizontal="left" vertical="top"/>
    </xf>
    <xf numFmtId="187" fontId="9" fillId="0" borderId="12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center" vertical="center" wrapText="1"/>
    </xf>
    <xf numFmtId="187" fontId="30" fillId="0" borderId="0" xfId="1" applyNumberFormat="1" applyFont="1" applyBorder="1" applyAlignment="1">
      <alignment vertical="top"/>
    </xf>
    <xf numFmtId="187" fontId="30" fillId="0" borderId="10" xfId="1" applyNumberFormat="1" applyFont="1" applyBorder="1" applyAlignment="1">
      <alignment vertical="top"/>
    </xf>
    <xf numFmtId="187" fontId="31" fillId="0" borderId="0" xfId="1" applyNumberFormat="1" applyFont="1" applyBorder="1" applyAlignment="1">
      <alignment horizontal="left" vertical="top"/>
    </xf>
    <xf numFmtId="187" fontId="31" fillId="0" borderId="12" xfId="1" applyNumberFormat="1" applyFont="1" applyBorder="1" applyAlignment="1">
      <alignment vertical="top"/>
    </xf>
    <xf numFmtId="187" fontId="31" fillId="0" borderId="12" xfId="1" applyNumberFormat="1" applyFont="1" applyBorder="1" applyAlignment="1">
      <alignment horizontal="left" vertical="top"/>
    </xf>
    <xf numFmtId="187" fontId="31" fillId="0" borderId="14" xfId="1" applyNumberFormat="1" applyFont="1" applyBorder="1" applyAlignment="1">
      <alignment vertical="top"/>
    </xf>
    <xf numFmtId="187" fontId="8" fillId="0" borderId="15" xfId="1" applyNumberFormat="1" applyFont="1" applyBorder="1" applyAlignment="1">
      <alignment horizontal="left" vertical="top"/>
    </xf>
    <xf numFmtId="0" fontId="7" fillId="0" borderId="1" xfId="0" applyFont="1" applyBorder="1"/>
    <xf numFmtId="0" fontId="7" fillId="0" borderId="4" xfId="0" applyFont="1" applyBorder="1"/>
    <xf numFmtId="187" fontId="9" fillId="0" borderId="11" xfId="1" applyNumberFormat="1" applyFont="1" applyBorder="1" applyAlignment="1">
      <alignment horizontal="left" vertical="top"/>
    </xf>
    <xf numFmtId="187" fontId="30" fillId="0" borderId="6" xfId="1" applyNumberFormat="1" applyFont="1" applyBorder="1" applyAlignment="1">
      <alignment vertical="top"/>
    </xf>
    <xf numFmtId="187" fontId="9" fillId="0" borderId="4" xfId="1" applyNumberFormat="1" applyFont="1" applyBorder="1" applyAlignment="1">
      <alignment horizontal="left" vertical="top"/>
    </xf>
    <xf numFmtId="187" fontId="31" fillId="0" borderId="15" xfId="1" applyNumberFormat="1" applyFont="1" applyBorder="1" applyAlignment="1">
      <alignment horizontal="left" vertical="top"/>
    </xf>
    <xf numFmtId="187" fontId="9" fillId="0" borderId="4" xfId="1" applyNumberFormat="1" applyFont="1" applyBorder="1" applyAlignment="1">
      <alignment vertical="top"/>
    </xf>
    <xf numFmtId="187" fontId="30" fillId="0" borderId="2" xfId="1" applyNumberFormat="1" applyFont="1" applyBorder="1" applyAlignment="1">
      <alignment vertical="top"/>
    </xf>
    <xf numFmtId="187" fontId="30" fillId="0" borderId="5" xfId="1" applyNumberFormat="1" applyFont="1" applyBorder="1" applyAlignment="1">
      <alignment vertical="top"/>
    </xf>
    <xf numFmtId="187" fontId="31" fillId="0" borderId="3" xfId="1" applyNumberFormat="1" applyFont="1" applyBorder="1" applyAlignment="1">
      <alignment horizontal="left" vertical="top"/>
    </xf>
    <xf numFmtId="187" fontId="31" fillId="0" borderId="6" xfId="1" applyNumberFormat="1" applyFont="1" applyBorder="1" applyAlignment="1">
      <alignment horizontal="left" vertical="top"/>
    </xf>
    <xf numFmtId="187" fontId="17" fillId="0" borderId="10" xfId="1" applyNumberFormat="1" applyFont="1" applyBorder="1" applyAlignment="1">
      <alignment vertical="top"/>
    </xf>
    <xf numFmtId="0" fontId="32" fillId="0" borderId="0" xfId="0" applyFont="1"/>
    <xf numFmtId="43" fontId="5" fillId="0" borderId="7" xfId="1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3" fillId="0" borderId="0" xfId="0" applyFont="1" applyBorder="1" applyAlignment="1">
      <alignment vertical="top"/>
    </xf>
    <xf numFmtId="0" fontId="2" fillId="0" borderId="0" xfId="0" applyFont="1" applyBorder="1" applyAlignment="1"/>
    <xf numFmtId="0" fontId="34" fillId="0" borderId="0" xfId="0" applyFont="1" applyAlignment="1">
      <alignment horizontal="left" readingOrder="2"/>
    </xf>
    <xf numFmtId="0" fontId="0" fillId="0" borderId="0" xfId="0" applyBorder="1"/>
    <xf numFmtId="187" fontId="17" fillId="0" borderId="15" xfId="1" applyNumberFormat="1" applyFont="1" applyBorder="1" applyAlignment="1">
      <alignment vertical="top"/>
    </xf>
    <xf numFmtId="0" fontId="4" fillId="0" borderId="1" xfId="0" applyFont="1" applyBorder="1"/>
    <xf numFmtId="187" fontId="17" fillId="0" borderId="2" xfId="1" applyNumberFormat="1" applyFont="1" applyBorder="1" applyAlignment="1">
      <alignment vertical="top"/>
    </xf>
    <xf numFmtId="187" fontId="17" fillId="0" borderId="5" xfId="1" applyNumberFormat="1" applyFont="1" applyBorder="1" applyAlignment="1">
      <alignment vertical="top"/>
    </xf>
    <xf numFmtId="187" fontId="23" fillId="0" borderId="3" xfId="1" applyNumberFormat="1" applyFont="1" applyBorder="1" applyAlignment="1">
      <alignment horizontal="left" vertical="top"/>
    </xf>
    <xf numFmtId="187" fontId="23" fillId="0" borderId="10" xfId="1" applyNumberFormat="1" applyFont="1" applyBorder="1" applyAlignment="1">
      <alignment vertical="top"/>
    </xf>
    <xf numFmtId="187" fontId="22" fillId="0" borderId="10" xfId="1" applyNumberFormat="1" applyFont="1" applyFill="1" applyBorder="1" applyAlignment="1">
      <alignment vertical="top"/>
    </xf>
    <xf numFmtId="187" fontId="23" fillId="0" borderId="10" xfId="1" applyNumberFormat="1" applyFont="1" applyFill="1" applyBorder="1" applyAlignment="1">
      <alignment horizontal="left" vertical="top"/>
    </xf>
    <xf numFmtId="187" fontId="23" fillId="0" borderId="15" xfId="1" applyNumberFormat="1" applyFont="1" applyFill="1" applyBorder="1" applyAlignment="1">
      <alignment horizontal="left" vertical="top"/>
    </xf>
    <xf numFmtId="187" fontId="23" fillId="0" borderId="12" xfId="1" applyNumberFormat="1" applyFont="1" applyFill="1" applyBorder="1" applyAlignment="1">
      <alignment horizontal="left" vertical="top"/>
    </xf>
    <xf numFmtId="187" fontId="23" fillId="0" borderId="14" xfId="1" applyNumberFormat="1" applyFont="1" applyFill="1" applyBorder="1" applyAlignment="1">
      <alignment horizontal="left" vertical="top"/>
    </xf>
    <xf numFmtId="0" fontId="23" fillId="0" borderId="5" xfId="0" applyFont="1" applyBorder="1"/>
    <xf numFmtId="187" fontId="9" fillId="0" borderId="6" xfId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187" fontId="23" fillId="0" borderId="11" xfId="1" applyNumberFormat="1" applyFont="1" applyBorder="1" applyAlignment="1">
      <alignment vertical="top"/>
    </xf>
    <xf numFmtId="0" fontId="3" fillId="0" borderId="0" xfId="0" applyFont="1" applyFill="1" applyBorder="1" applyAlignment="1"/>
    <xf numFmtId="0" fontId="2" fillId="0" borderId="0" xfId="0" applyFont="1" applyFill="1" applyBorder="1"/>
    <xf numFmtId="0" fontId="3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4" fontId="10" fillId="0" borderId="0" xfId="0" applyNumberFormat="1" applyFont="1" applyFill="1" applyBorder="1" applyAlignment="1">
      <alignment horizontal="right" wrapText="1"/>
    </xf>
    <xf numFmtId="4" fontId="11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4" fontId="14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9" fontId="12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11" fillId="0" borderId="0" xfId="0" applyFont="1" applyFill="1" applyBorder="1" applyAlignment="1">
      <alignment horizontal="center" wrapText="1"/>
    </xf>
    <xf numFmtId="4" fontId="11" fillId="0" borderId="0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wrapText="1"/>
    </xf>
    <xf numFmtId="4" fontId="14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right" wrapText="1"/>
    </xf>
    <xf numFmtId="0" fontId="9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5" fillId="0" borderId="12" xfId="0" applyFont="1" applyFill="1" applyBorder="1" applyAlignment="1">
      <alignment horizontal="center"/>
    </xf>
    <xf numFmtId="0" fontId="15" fillId="0" borderId="12" xfId="0" applyFont="1" applyBorder="1" applyAlignment="1">
      <alignment horizontal="center" wrapText="1"/>
    </xf>
    <xf numFmtId="0" fontId="15" fillId="0" borderId="15" xfId="0" applyFont="1" applyFill="1" applyBorder="1" applyAlignment="1">
      <alignment horizontal="center"/>
    </xf>
    <xf numFmtId="0" fontId="15" fillId="0" borderId="15" xfId="0" applyFont="1" applyBorder="1" applyAlignment="1">
      <alignment horizontal="center" wrapText="1"/>
    </xf>
    <xf numFmtId="0" fontId="15" fillId="0" borderId="14" xfId="0" applyFont="1" applyFill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31" fillId="0" borderId="0" xfId="0" applyFont="1" applyBorder="1"/>
    <xf numFmtId="0" fontId="31" fillId="0" borderId="12" xfId="0" applyFont="1" applyBorder="1"/>
    <xf numFmtId="0" fontId="31" fillId="0" borderId="14" xfId="0" applyFont="1" applyBorder="1"/>
    <xf numFmtId="187" fontId="9" fillId="0" borderId="10" xfId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4" xfId="0" applyFont="1" applyBorder="1"/>
    <xf numFmtId="187" fontId="9" fillId="0" borderId="12" xfId="1" applyNumberFormat="1" applyFont="1" applyBorder="1" applyAlignment="1">
      <alignment horizontal="center" vertical="top"/>
    </xf>
    <xf numFmtId="187" fontId="9" fillId="0" borderId="15" xfId="1" applyNumberFormat="1" applyFont="1" applyBorder="1" applyAlignment="1">
      <alignment horizontal="center" vertical="top"/>
    </xf>
    <xf numFmtId="187" fontId="9" fillId="0" borderId="14" xfId="1" applyNumberFormat="1" applyFont="1" applyBorder="1" applyAlignment="1">
      <alignment horizontal="center" vertical="top"/>
    </xf>
    <xf numFmtId="187" fontId="27" fillId="0" borderId="12" xfId="1" applyNumberFormat="1" applyFont="1" applyBorder="1" applyAlignment="1">
      <alignment vertical="top"/>
    </xf>
    <xf numFmtId="3" fontId="20" fillId="0" borderId="15" xfId="0" applyNumberFormat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3" fontId="2" fillId="0" borderId="14" xfId="0" applyNumberFormat="1" applyFont="1" applyBorder="1"/>
    <xf numFmtId="3" fontId="9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3" fontId="9" fillId="0" borderId="15" xfId="0" applyNumberFormat="1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3" fontId="9" fillId="0" borderId="12" xfId="0" applyNumberFormat="1" applyFont="1" applyBorder="1" applyAlignment="1">
      <alignment horizontal="center"/>
    </xf>
    <xf numFmtId="187" fontId="9" fillId="0" borderId="10" xfId="1" applyNumberFormat="1" applyFont="1" applyBorder="1" applyAlignment="1">
      <alignment vertical="top"/>
    </xf>
    <xf numFmtId="0" fontId="8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31" fillId="0" borderId="15" xfId="0" applyFont="1" applyBorder="1"/>
    <xf numFmtId="0" fontId="9" fillId="0" borderId="12" xfId="0" applyFont="1" applyBorder="1" applyAlignment="1">
      <alignment horizontal="left"/>
    </xf>
    <xf numFmtId="187" fontId="23" fillId="0" borderId="11" xfId="1" applyNumberFormat="1" applyFont="1" applyBorder="1" applyAlignment="1">
      <alignment horizontal="left" vertical="top"/>
    </xf>
    <xf numFmtId="187" fontId="17" fillId="0" borderId="0" xfId="1" applyNumberFormat="1" applyFont="1" applyBorder="1" applyAlignment="1">
      <alignment horizontal="center" vertical="top"/>
    </xf>
    <xf numFmtId="187" fontId="23" fillId="0" borderId="6" xfId="1" applyNumberFormat="1" applyFont="1" applyBorder="1" applyAlignment="1">
      <alignment horizontal="left" vertical="top"/>
    </xf>
    <xf numFmtId="3" fontId="9" fillId="0" borderId="0" xfId="0" applyNumberFormat="1" applyFont="1"/>
    <xf numFmtId="3" fontId="9" fillId="0" borderId="1" xfId="0" applyNumberFormat="1" applyFont="1" applyBorder="1"/>
    <xf numFmtId="187" fontId="23" fillId="0" borderId="6" xfId="1" applyNumberFormat="1" applyFont="1" applyFill="1" applyBorder="1" applyAlignment="1">
      <alignment vertical="top"/>
    </xf>
    <xf numFmtId="187" fontId="23" fillId="0" borderId="3" xfId="1" applyNumberFormat="1" applyFont="1" applyBorder="1" applyAlignment="1">
      <alignment vertical="top"/>
    </xf>
    <xf numFmtId="3" fontId="9" fillId="0" borderId="3" xfId="0" applyNumberFormat="1" applyFont="1" applyBorder="1"/>
    <xf numFmtId="3" fontId="9" fillId="0" borderId="0" xfId="0" applyNumberFormat="1" applyFont="1" applyBorder="1"/>
    <xf numFmtId="187" fontId="23" fillId="0" borderId="14" xfId="1" applyNumberFormat="1" applyFont="1" applyBorder="1" applyAlignment="1">
      <alignment horizontal="left" vertical="center"/>
    </xf>
    <xf numFmtId="187" fontId="23" fillId="0" borderId="3" xfId="1" applyNumberFormat="1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2" xfId="0" applyFont="1" applyBorder="1"/>
    <xf numFmtId="0" fontId="3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87" fontId="22" fillId="0" borderId="2" xfId="1" applyNumberFormat="1" applyFont="1" applyBorder="1" applyAlignment="1">
      <alignment vertical="top"/>
    </xf>
    <xf numFmtId="187" fontId="23" fillId="0" borderId="12" xfId="1" applyNumberFormat="1" applyFont="1" applyBorder="1" applyAlignment="1">
      <alignment horizontal="left" vertical="top"/>
    </xf>
    <xf numFmtId="187" fontId="23" fillId="0" borderId="1" xfId="1" applyNumberFormat="1" applyFont="1" applyBorder="1" applyAlignment="1">
      <alignment vertical="top"/>
    </xf>
    <xf numFmtId="187" fontId="21" fillId="0" borderId="12" xfId="1" applyNumberFormat="1" applyFont="1" applyBorder="1" applyAlignment="1">
      <alignment horizontal="left" vertical="top"/>
    </xf>
    <xf numFmtId="3" fontId="9" fillId="0" borderId="2" xfId="0" applyNumberFormat="1" applyFont="1" applyBorder="1"/>
    <xf numFmtId="3" fontId="9" fillId="0" borderId="12" xfId="0" applyNumberFormat="1" applyFont="1" applyBorder="1"/>
    <xf numFmtId="0" fontId="9" fillId="0" borderId="12" xfId="0" applyFont="1" applyBorder="1"/>
    <xf numFmtId="0" fontId="9" fillId="0" borderId="2" xfId="0" applyFont="1" applyBorder="1"/>
    <xf numFmtId="0" fontId="2" fillId="0" borderId="15" xfId="0" applyFont="1" applyBorder="1"/>
    <xf numFmtId="187" fontId="22" fillId="0" borderId="5" xfId="1" applyNumberFormat="1" applyFont="1" applyBorder="1" applyAlignment="1">
      <alignment vertical="top"/>
    </xf>
    <xf numFmtId="187" fontId="23" fillId="0" borderId="15" xfId="1" applyNumberFormat="1" applyFont="1" applyBorder="1" applyAlignment="1">
      <alignment horizontal="left" vertical="top"/>
    </xf>
    <xf numFmtId="0" fontId="9" fillId="0" borderId="0" xfId="0" applyFont="1" applyBorder="1"/>
    <xf numFmtId="0" fontId="9" fillId="0" borderId="15" xfId="0" applyFont="1" applyBorder="1"/>
    <xf numFmtId="0" fontId="9" fillId="0" borderId="1" xfId="0" applyFont="1" applyBorder="1"/>
    <xf numFmtId="0" fontId="2" fillId="0" borderId="14" xfId="0" applyFont="1" applyBorder="1"/>
    <xf numFmtId="187" fontId="7" fillId="0" borderId="0" xfId="1" applyNumberFormat="1" applyFont="1" applyBorder="1" applyAlignment="1">
      <alignment vertical="top"/>
    </xf>
    <xf numFmtId="0" fontId="9" fillId="0" borderId="4" xfId="0" applyFont="1" applyBorder="1"/>
    <xf numFmtId="0" fontId="9" fillId="0" borderId="14" xfId="0" applyFont="1" applyBorder="1"/>
    <xf numFmtId="0" fontId="9" fillId="0" borderId="5" xfId="0" applyFont="1" applyBorder="1"/>
    <xf numFmtId="187" fontId="24" fillId="0" borderId="12" xfId="1" applyNumberFormat="1" applyFont="1" applyBorder="1" applyAlignment="1">
      <alignment vertical="top"/>
    </xf>
    <xf numFmtId="0" fontId="9" fillId="0" borderId="0" xfId="0" applyFont="1"/>
    <xf numFmtId="3" fontId="9" fillId="0" borderId="15" xfId="0" applyNumberFormat="1" applyFont="1" applyBorder="1"/>
    <xf numFmtId="187" fontId="24" fillId="0" borderId="14" xfId="1" applyNumberFormat="1" applyFont="1" applyBorder="1" applyAlignment="1">
      <alignment vertical="top"/>
    </xf>
    <xf numFmtId="187" fontId="23" fillId="0" borderId="14" xfId="1" applyNumberFormat="1" applyFont="1" applyBorder="1" applyAlignment="1">
      <alignment horizontal="left" vertical="top"/>
    </xf>
    <xf numFmtId="187" fontId="23" fillId="0" borderId="10" xfId="1" applyNumberFormat="1" applyFont="1" applyBorder="1" applyAlignment="1">
      <alignment horizontal="left" vertical="top"/>
    </xf>
    <xf numFmtId="0" fontId="9" fillId="0" borderId="3" xfId="0" applyFont="1" applyBorder="1"/>
    <xf numFmtId="187" fontId="24" fillId="0" borderId="14" xfId="1" applyNumberFormat="1" applyFont="1" applyBorder="1" applyAlignment="1">
      <alignment horizontal="left" vertical="top"/>
    </xf>
    <xf numFmtId="187" fontId="23" fillId="0" borderId="4" xfId="1" applyNumberFormat="1" applyFont="1" applyBorder="1" applyAlignment="1">
      <alignment horizontal="left" vertical="top"/>
    </xf>
    <xf numFmtId="0" fontId="9" fillId="0" borderId="6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/>
    <xf numFmtId="187" fontId="22" fillId="0" borderId="12" xfId="1" applyNumberFormat="1" applyFont="1" applyBorder="1" applyAlignment="1">
      <alignment vertical="top"/>
    </xf>
    <xf numFmtId="187" fontId="7" fillId="0" borderId="12" xfId="1" applyNumberFormat="1" applyFont="1" applyBorder="1" applyAlignment="1">
      <alignment horizontal="left" vertical="top"/>
    </xf>
    <xf numFmtId="3" fontId="2" fillId="0" borderId="12" xfId="0" applyNumberFormat="1" applyFont="1" applyBorder="1"/>
    <xf numFmtId="3" fontId="2" fillId="0" borderId="2" xfId="0" applyNumberFormat="1" applyFont="1" applyBorder="1"/>
    <xf numFmtId="0" fontId="2" fillId="0" borderId="2" xfId="0" applyFont="1" applyBorder="1"/>
    <xf numFmtId="0" fontId="2" fillId="0" borderId="10" xfId="0" applyFont="1" applyBorder="1"/>
    <xf numFmtId="187" fontId="22" fillId="0" borderId="14" xfId="1" applyNumberFormat="1" applyFont="1" applyBorder="1" applyAlignment="1">
      <alignment vertical="top"/>
    </xf>
    <xf numFmtId="187" fontId="7" fillId="0" borderId="14" xfId="1" applyNumberFormat="1" applyFont="1" applyBorder="1" applyAlignment="1">
      <alignment horizontal="left" vertical="top"/>
    </xf>
    <xf numFmtId="0" fontId="2" fillId="0" borderId="5" xfId="0" applyFont="1" applyBorder="1"/>
    <xf numFmtId="187" fontId="23" fillId="0" borderId="2" xfId="1" applyNumberFormat="1" applyFont="1" applyBorder="1" applyAlignment="1">
      <alignment vertical="top"/>
    </xf>
    <xf numFmtId="187" fontId="23" fillId="0" borderId="1" xfId="1" applyNumberFormat="1" applyFont="1" applyBorder="1" applyAlignment="1">
      <alignment horizontal="left" vertical="top"/>
    </xf>
    <xf numFmtId="187" fontId="23" fillId="0" borderId="0" xfId="1" applyNumberFormat="1" applyFont="1" applyBorder="1" applyAlignment="1">
      <alignment vertical="top"/>
    </xf>
    <xf numFmtId="187" fontId="7" fillId="0" borderId="15" xfId="1" applyNumberFormat="1" applyFont="1" applyBorder="1" applyAlignment="1">
      <alignment horizontal="left" vertical="top"/>
    </xf>
    <xf numFmtId="187" fontId="23" fillId="0" borderId="5" xfId="1" applyNumberFormat="1" applyFont="1" applyBorder="1" applyAlignment="1">
      <alignment vertical="top"/>
    </xf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187" fontId="23" fillId="0" borderId="12" xfId="1" applyNumberFormat="1" applyFont="1" applyFill="1" applyBorder="1" applyAlignment="1">
      <alignment vertical="top"/>
    </xf>
    <xf numFmtId="187" fontId="22" fillId="0" borderId="4" xfId="1" applyNumberFormat="1" applyFont="1" applyBorder="1" applyAlignment="1">
      <alignment vertical="top"/>
    </xf>
    <xf numFmtId="187" fontId="22" fillId="0" borderId="0" xfId="1" applyNumberFormat="1" applyFont="1" applyBorder="1" applyAlignment="1">
      <alignment vertical="top"/>
    </xf>
    <xf numFmtId="187" fontId="23" fillId="0" borderId="12" xfId="1" applyNumberFormat="1" applyFont="1" applyBorder="1" applyAlignment="1">
      <alignment vertical="top"/>
    </xf>
    <xf numFmtId="0" fontId="2" fillId="0" borderId="14" xfId="0" applyFont="1" applyBorder="1" applyAlignment="1">
      <alignment horizontal="left"/>
    </xf>
    <xf numFmtId="187" fontId="7" fillId="0" borderId="1" xfId="1" applyNumberFormat="1" applyFont="1" applyBorder="1" applyAlignment="1">
      <alignment horizontal="left" vertical="top"/>
    </xf>
    <xf numFmtId="187" fontId="7" fillId="0" borderId="10" xfId="1" applyNumberFormat="1" applyFont="1" applyBorder="1" applyAlignment="1">
      <alignment horizontal="left" vertical="top"/>
    </xf>
    <xf numFmtId="187" fontId="7" fillId="0" borderId="2" xfId="1" applyNumberFormat="1" applyFont="1" applyBorder="1" applyAlignment="1">
      <alignment horizontal="left" vertical="top"/>
    </xf>
    <xf numFmtId="187" fontId="7" fillId="0" borderId="5" xfId="1" applyNumberFormat="1" applyFont="1" applyBorder="1" applyAlignment="1">
      <alignment horizontal="left" vertical="top"/>
    </xf>
    <xf numFmtId="187" fontId="22" fillId="0" borderId="4" xfId="1" applyNumberFormat="1" applyFont="1" applyFill="1" applyBorder="1" applyAlignment="1">
      <alignment vertical="top"/>
    </xf>
    <xf numFmtId="187" fontId="7" fillId="0" borderId="4" xfId="1" applyNumberFormat="1" applyFont="1" applyBorder="1" applyAlignment="1">
      <alignment horizontal="left" vertical="top"/>
    </xf>
    <xf numFmtId="0" fontId="2" fillId="0" borderId="0" xfId="0" applyFont="1" applyBorder="1"/>
    <xf numFmtId="3" fontId="2" fillId="0" borderId="15" xfId="0" applyNumberFormat="1" applyFont="1" applyBorder="1"/>
    <xf numFmtId="3" fontId="2" fillId="0" borderId="1" xfId="0" applyNumberFormat="1" applyFont="1" applyBorder="1"/>
    <xf numFmtId="0" fontId="37" fillId="0" borderId="0" xfId="0" applyFont="1"/>
    <xf numFmtId="3" fontId="9" fillId="0" borderId="11" xfId="0" applyNumberFormat="1" applyFont="1" applyBorder="1"/>
    <xf numFmtId="187" fontId="21" fillId="0" borderId="4" xfId="1" applyNumberFormat="1" applyFont="1" applyBorder="1" applyAlignment="1">
      <alignment horizontal="left" vertical="top"/>
    </xf>
    <xf numFmtId="187" fontId="21" fillId="0" borderId="14" xfId="1" applyNumberFormat="1" applyFont="1" applyBorder="1" applyAlignment="1">
      <alignment horizontal="left" vertical="top"/>
    </xf>
    <xf numFmtId="187" fontId="2" fillId="0" borderId="15" xfId="1" applyNumberFormat="1" applyFont="1" applyBorder="1" applyAlignment="1">
      <alignment vertical="top"/>
    </xf>
    <xf numFmtId="187" fontId="38" fillId="0" borderId="15" xfId="1" applyNumberFormat="1" applyFont="1" applyBorder="1" applyAlignment="1">
      <alignment horizontal="left" vertical="top"/>
    </xf>
    <xf numFmtId="187" fontId="38" fillId="0" borderId="0" xfId="1" applyNumberFormat="1" applyFont="1" applyBorder="1" applyAlignment="1">
      <alignment horizontal="left" vertical="top"/>
    </xf>
    <xf numFmtId="3" fontId="2" fillId="0" borderId="0" xfId="0" applyNumberFormat="1" applyFont="1" applyBorder="1"/>
    <xf numFmtId="187" fontId="4" fillId="0" borderId="2" xfId="1" applyNumberFormat="1" applyFont="1" applyBorder="1" applyAlignment="1">
      <alignment vertical="top"/>
    </xf>
    <xf numFmtId="0" fontId="31" fillId="0" borderId="0" xfId="0" applyFont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187" fontId="9" fillId="0" borderId="1" xfId="3" applyNumberFormat="1" applyFont="1" applyBorder="1" applyAlignment="1">
      <alignment horizontal="left" vertical="top"/>
    </xf>
    <xf numFmtId="187" fontId="9" fillId="0" borderId="4" xfId="3" applyNumberFormat="1" applyFont="1" applyBorder="1" applyAlignment="1">
      <alignment horizontal="left" vertical="top"/>
    </xf>
    <xf numFmtId="187" fontId="23" fillId="0" borderId="12" xfId="7" applyNumberFormat="1" applyFont="1" applyBorder="1" applyAlignment="1">
      <alignment horizontal="left" vertical="top"/>
    </xf>
    <xf numFmtId="187" fontId="23" fillId="0" borderId="15" xfId="7" applyNumberFormat="1" applyFont="1" applyBorder="1" applyAlignment="1">
      <alignment horizontal="left" vertical="top"/>
    </xf>
    <xf numFmtId="187" fontId="23" fillId="0" borderId="14" xfId="7" applyNumberFormat="1" applyFont="1" applyBorder="1" applyAlignment="1">
      <alignment vertical="top"/>
    </xf>
    <xf numFmtId="187" fontId="23" fillId="0" borderId="15" xfId="7" applyNumberFormat="1" applyFont="1" applyBorder="1" applyAlignment="1">
      <alignment vertical="top"/>
    </xf>
    <xf numFmtId="187" fontId="9" fillId="0" borderId="0" xfId="23" applyNumberFormat="1" applyFont="1" applyBorder="1" applyAlignment="1">
      <alignment horizontal="left" vertical="top"/>
    </xf>
    <xf numFmtId="187" fontId="9" fillId="0" borderId="1" xfId="23" applyNumberFormat="1" applyFont="1" applyBorder="1" applyAlignment="1">
      <alignment horizontal="left" vertical="top"/>
    </xf>
    <xf numFmtId="187" fontId="9" fillId="0" borderId="12" xfId="24" applyNumberFormat="1" applyFont="1" applyBorder="1" applyAlignment="1">
      <alignment vertical="top"/>
    </xf>
    <xf numFmtId="187" fontId="9" fillId="0" borderId="14" xfId="24" applyNumberFormat="1" applyFont="1" applyBorder="1" applyAlignment="1">
      <alignment vertical="top"/>
    </xf>
    <xf numFmtId="187" fontId="9" fillId="0" borderId="5" xfId="1" applyNumberFormat="1" applyFont="1" applyBorder="1" applyAlignment="1">
      <alignment vertical="top"/>
    </xf>
    <xf numFmtId="0" fontId="37" fillId="0" borderId="14" xfId="0" applyFont="1" applyBorder="1"/>
    <xf numFmtId="187" fontId="27" fillId="0" borderId="1" xfId="1" applyNumberFormat="1" applyFont="1" applyBorder="1" applyAlignment="1">
      <alignment horizontal="left" vertical="top"/>
    </xf>
    <xf numFmtId="187" fontId="27" fillId="0" borderId="4" xfId="1" applyNumberFormat="1" applyFont="1" applyBorder="1" applyAlignment="1">
      <alignment vertical="top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187" fontId="23" fillId="0" borderId="15" xfId="2" applyNumberFormat="1" applyFont="1" applyBorder="1" applyAlignment="1">
      <alignment horizontal="left" vertical="top"/>
    </xf>
    <xf numFmtId="187" fontId="23" fillId="0" borderId="14" xfId="2" applyNumberFormat="1" applyFont="1" applyBorder="1" applyAlignment="1">
      <alignment horizontal="left" vertical="top"/>
    </xf>
    <xf numFmtId="187" fontId="2" fillId="0" borderId="14" xfId="1" applyNumberFormat="1" applyFont="1" applyBorder="1" applyAlignment="1">
      <alignment vertical="top"/>
    </xf>
    <xf numFmtId="187" fontId="38" fillId="0" borderId="14" xfId="1" applyNumberFormat="1" applyFont="1" applyBorder="1" applyAlignment="1">
      <alignment horizontal="left" vertical="top"/>
    </xf>
    <xf numFmtId="49" fontId="23" fillId="0" borderId="15" xfId="1" applyNumberFormat="1" applyFont="1" applyBorder="1" applyAlignment="1">
      <alignment vertical="top"/>
    </xf>
    <xf numFmtId="49" fontId="23" fillId="0" borderId="15" xfId="1" applyNumberFormat="1" applyFont="1" applyBorder="1" applyAlignment="1">
      <alignment horizontal="left" vertical="top"/>
    </xf>
    <xf numFmtId="49" fontId="23" fillId="0" borderId="4" xfId="1" applyNumberFormat="1" applyFont="1" applyBorder="1" applyAlignment="1">
      <alignment vertical="top"/>
    </xf>
    <xf numFmtId="49" fontId="23" fillId="0" borderId="14" xfId="1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87" fontId="27" fillId="0" borderId="14" xfId="1" applyNumberFormat="1" applyFont="1" applyBorder="1" applyAlignment="1">
      <alignment vertical="top"/>
    </xf>
    <xf numFmtId="187" fontId="7" fillId="0" borderId="12" xfId="5" applyNumberFormat="1" applyFont="1" applyBorder="1" applyAlignment="1">
      <alignment horizontal="left" vertical="top"/>
    </xf>
    <xf numFmtId="187" fontId="7" fillId="0" borderId="14" xfId="5" applyNumberFormat="1" applyFont="1" applyBorder="1" applyAlignment="1">
      <alignment vertical="top"/>
    </xf>
    <xf numFmtId="3" fontId="9" fillId="0" borderId="10" xfId="0" applyNumberFormat="1" applyFont="1" applyBorder="1"/>
    <xf numFmtId="187" fontId="9" fillId="0" borderId="14" xfId="22" applyNumberFormat="1" applyFont="1" applyBorder="1" applyAlignment="1">
      <alignment vertical="top"/>
    </xf>
    <xf numFmtId="187" fontId="9" fillId="0" borderId="1" xfId="22" applyNumberFormat="1" applyFont="1" applyBorder="1" applyAlignment="1">
      <alignment horizontal="left" vertical="top"/>
    </xf>
    <xf numFmtId="187" fontId="9" fillId="0" borderId="4" xfId="22" applyNumberFormat="1" applyFont="1" applyBorder="1" applyAlignment="1">
      <alignment horizontal="left" vertical="top"/>
    </xf>
    <xf numFmtId="187" fontId="9" fillId="0" borderId="12" xfId="10" applyNumberFormat="1" applyFont="1" applyBorder="1" applyAlignment="1">
      <alignment horizontal="left" vertical="top"/>
    </xf>
    <xf numFmtId="187" fontId="9" fillId="0" borderId="14" xfId="10" applyNumberFormat="1" applyFont="1" applyBorder="1" applyAlignment="1">
      <alignment horizontal="left" vertical="top"/>
    </xf>
    <xf numFmtId="187" fontId="9" fillId="0" borderId="12" xfId="11" applyNumberFormat="1" applyFont="1" applyBorder="1" applyAlignment="1">
      <alignment horizontal="left" vertical="top"/>
    </xf>
    <xf numFmtId="187" fontId="9" fillId="0" borderId="14" xfId="11" applyNumberFormat="1" applyFont="1" applyBorder="1" applyAlignment="1">
      <alignment horizontal="left" vertical="top"/>
    </xf>
    <xf numFmtId="187" fontId="9" fillId="0" borderId="12" xfId="13" applyNumberFormat="1" applyFont="1" applyBorder="1" applyAlignment="1">
      <alignment horizontal="left" vertical="top"/>
    </xf>
    <xf numFmtId="187" fontId="9" fillId="0" borderId="14" xfId="13" applyNumberFormat="1" applyFont="1" applyBorder="1" applyAlignment="1">
      <alignment horizontal="left" vertical="top"/>
    </xf>
    <xf numFmtId="187" fontId="23" fillId="0" borderId="10" xfId="14" applyNumberFormat="1" applyFont="1" applyBorder="1" applyAlignment="1">
      <alignment horizontal="left" vertical="top"/>
    </xf>
    <xf numFmtId="187" fontId="23" fillId="0" borderId="1" xfId="14" applyNumberFormat="1" applyFont="1" applyBorder="1" applyAlignment="1">
      <alignment horizontal="left" vertical="top"/>
    </xf>
    <xf numFmtId="187" fontId="23" fillId="0" borderId="4" xfId="14" applyNumberFormat="1" applyFont="1" applyBorder="1" applyAlignment="1">
      <alignment horizontal="left" vertical="top"/>
    </xf>
    <xf numFmtId="187" fontId="9" fillId="0" borderId="10" xfId="15" applyNumberFormat="1" applyFont="1" applyBorder="1" applyAlignment="1">
      <alignment horizontal="left" vertical="top"/>
    </xf>
    <xf numFmtId="187" fontId="9" fillId="0" borderId="1" xfId="16" applyNumberFormat="1" applyFont="1" applyBorder="1" applyAlignment="1">
      <alignment horizontal="left" vertical="top"/>
    </xf>
    <xf numFmtId="187" fontId="9" fillId="0" borderId="4" xfId="16" applyNumberFormat="1" applyFont="1" applyBorder="1" applyAlignment="1">
      <alignment horizontal="left" vertical="top"/>
    </xf>
    <xf numFmtId="187" fontId="9" fillId="0" borderId="12" xfId="18" applyNumberFormat="1" applyFont="1" applyBorder="1" applyAlignment="1">
      <alignment horizontal="left" vertical="top"/>
    </xf>
    <xf numFmtId="187" fontId="9" fillId="0" borderId="14" xfId="18" applyNumberFormat="1" applyFont="1" applyBorder="1" applyAlignment="1">
      <alignment horizontal="left" vertical="top"/>
    </xf>
    <xf numFmtId="187" fontId="9" fillId="0" borderId="1" xfId="2" applyNumberFormat="1" applyFont="1" applyBorder="1" applyAlignment="1">
      <alignment horizontal="left" vertical="top"/>
    </xf>
    <xf numFmtId="187" fontId="9" fillId="0" borderId="4" xfId="2" applyNumberFormat="1" applyFont="1" applyBorder="1" applyAlignment="1">
      <alignment horizontal="left" vertical="top"/>
    </xf>
    <xf numFmtId="187" fontId="23" fillId="0" borderId="1" xfId="2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center"/>
    </xf>
    <xf numFmtId="187" fontId="12" fillId="0" borderId="7" xfId="1" applyNumberFormat="1" applyFont="1" applyBorder="1" applyAlignment="1">
      <alignment horizontal="center"/>
    </xf>
    <xf numFmtId="3" fontId="9" fillId="0" borderId="14" xfId="0" applyNumberFormat="1" applyFont="1" applyBorder="1"/>
    <xf numFmtId="187" fontId="16" fillId="0" borderId="7" xfId="1" applyNumberFormat="1" applyFont="1" applyBorder="1" applyAlignment="1">
      <alignment horizontal="center" vertical="top"/>
    </xf>
    <xf numFmtId="3" fontId="15" fillId="0" borderId="7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87" fontId="15" fillId="0" borderId="7" xfId="1" applyNumberFormat="1" applyFont="1" applyBorder="1" applyAlignment="1">
      <alignment horizontal="center"/>
    </xf>
    <xf numFmtId="187" fontId="40" fillId="0" borderId="7" xfId="1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187" fontId="25" fillId="0" borderId="7" xfId="1" applyNumberFormat="1" applyFont="1" applyBorder="1" applyAlignment="1">
      <alignment horizontal="center"/>
    </xf>
    <xf numFmtId="187" fontId="23" fillId="0" borderId="0" xfId="1" applyNumberFormat="1" applyFont="1" applyFill="1" applyBorder="1" applyAlignment="1">
      <alignment vertical="top"/>
    </xf>
    <xf numFmtId="49" fontId="3" fillId="0" borderId="0" xfId="0" applyNumberFormat="1" applyFont="1" applyBorder="1" applyAlignment="1">
      <alignment horizontal="center"/>
    </xf>
    <xf numFmtId="187" fontId="15" fillId="0" borderId="0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3" fillId="0" borderId="7" xfId="0" applyNumberFormat="1" applyFont="1" applyBorder="1"/>
    <xf numFmtId="3" fontId="3" fillId="0" borderId="7" xfId="0" applyNumberFormat="1" applyFont="1" applyBorder="1" applyAlignment="1">
      <alignment horizontal="center"/>
    </xf>
    <xf numFmtId="0" fontId="3" fillId="0" borderId="1" xfId="0" applyFont="1" applyBorder="1"/>
    <xf numFmtId="0" fontId="25" fillId="0" borderId="7" xfId="0" applyFont="1" applyBorder="1" applyAlignment="1">
      <alignment horizontal="center"/>
    </xf>
    <xf numFmtId="3" fontId="2" fillId="0" borderId="15" xfId="1" applyNumberFormat="1" applyFont="1" applyBorder="1" applyAlignment="1">
      <alignment horizontal="center"/>
    </xf>
    <xf numFmtId="0" fontId="3" fillId="0" borderId="10" xfId="0" applyFont="1" applyBorder="1"/>
    <xf numFmtId="0" fontId="5" fillId="0" borderId="13" xfId="0" applyFont="1" applyBorder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2" fillId="0" borderId="7" xfId="0" applyFont="1" applyBorder="1" applyAlignment="1">
      <alignment horizont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/>
    <xf numFmtId="49" fontId="2" fillId="0" borderId="8" xfId="0" applyNumberFormat="1" applyFont="1" applyBorder="1"/>
    <xf numFmtId="49" fontId="4" fillId="0" borderId="13" xfId="0" applyNumberFormat="1" applyFont="1" applyBorder="1"/>
    <xf numFmtId="0" fontId="5" fillId="0" borderId="8" xfId="0" applyFont="1" applyBorder="1"/>
    <xf numFmtId="0" fontId="2" fillId="0" borderId="13" xfId="0" applyFont="1" applyBorder="1"/>
    <xf numFmtId="0" fontId="5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49" fontId="2" fillId="0" borderId="0" xfId="0" applyNumberFormat="1" applyFont="1" applyBorder="1"/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2" fillId="0" borderId="9" xfId="0" applyFont="1" applyBorder="1"/>
    <xf numFmtId="49" fontId="2" fillId="0" borderId="9" xfId="0" applyNumberFormat="1" applyFont="1" applyBorder="1"/>
    <xf numFmtId="49" fontId="2" fillId="0" borderId="0" xfId="0" applyNumberFormat="1" applyFont="1" applyAlignment="1">
      <alignment horizontal="left"/>
    </xf>
    <xf numFmtId="3" fontId="2" fillId="0" borderId="1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87" fontId="2" fillId="0" borderId="15" xfId="1" applyNumberFormat="1" applyFont="1" applyBorder="1" applyAlignment="1">
      <alignment horizontal="center"/>
    </xf>
    <xf numFmtId="43" fontId="2" fillId="0" borderId="0" xfId="1" applyFont="1"/>
    <xf numFmtId="4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0" fillId="0" borderId="0" xfId="0" applyNumberFormat="1" applyBorder="1"/>
    <xf numFmtId="43" fontId="0" fillId="0" borderId="0" xfId="1" applyFont="1" applyBorder="1"/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3" fillId="0" borderId="0" xfId="0" applyFont="1"/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3" fontId="23" fillId="0" borderId="2" xfId="0" applyNumberFormat="1" applyFont="1" applyBorder="1"/>
    <xf numFmtId="3" fontId="23" fillId="0" borderId="12" xfId="0" applyNumberFormat="1" applyFont="1" applyBorder="1"/>
    <xf numFmtId="0" fontId="23" fillId="0" borderId="15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5" xfId="0" applyFont="1" applyBorder="1" applyAlignment="1">
      <alignment horizontal="left"/>
    </xf>
    <xf numFmtId="0" fontId="23" fillId="0" borderId="3" xfId="0" applyFont="1" applyBorder="1" applyAlignment="1">
      <alignment horizontal="center"/>
    </xf>
    <xf numFmtId="0" fontId="23" fillId="0" borderId="14" xfId="0" applyFont="1" applyBorder="1" applyAlignment="1">
      <alignment horizontal="left"/>
    </xf>
    <xf numFmtId="0" fontId="23" fillId="0" borderId="1" xfId="0" applyFont="1" applyFill="1" applyBorder="1"/>
    <xf numFmtId="3" fontId="23" fillId="0" borderId="12" xfId="0" applyNumberFormat="1" applyFont="1" applyFill="1" applyBorder="1"/>
    <xf numFmtId="0" fontId="4" fillId="0" borderId="15" xfId="0" applyFont="1" applyBorder="1" applyAlignment="1">
      <alignment horizontal="center"/>
    </xf>
    <xf numFmtId="0" fontId="4" fillId="0" borderId="4" xfId="0" applyFont="1" applyBorder="1"/>
    <xf numFmtId="187" fontId="23" fillId="0" borderId="2" xfId="1" applyNumberFormat="1" applyFont="1" applyFill="1" applyBorder="1" applyAlignment="1">
      <alignment vertical="top"/>
    </xf>
    <xf numFmtId="0" fontId="23" fillId="0" borderId="12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left"/>
    </xf>
    <xf numFmtId="187" fontId="23" fillId="0" borderId="1" xfId="1" applyNumberFormat="1" applyFont="1" applyFill="1" applyBorder="1" applyAlignment="1">
      <alignment vertical="top"/>
    </xf>
    <xf numFmtId="187" fontId="23" fillId="0" borderId="5" xfId="1" applyNumberFormat="1" applyFont="1" applyFill="1" applyBorder="1" applyAlignment="1">
      <alignment horizontal="left" vertical="top"/>
    </xf>
    <xf numFmtId="0" fontId="23" fillId="0" borderId="2" xfId="0" applyFont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187" fontId="23" fillId="0" borderId="5" xfId="1" applyNumberFormat="1" applyFont="1" applyFill="1" applyBorder="1" applyAlignment="1">
      <alignment vertical="top"/>
    </xf>
    <xf numFmtId="0" fontId="23" fillId="0" borderId="4" xfId="0" applyFont="1" applyFill="1" applyBorder="1"/>
    <xf numFmtId="0" fontId="23" fillId="0" borderId="14" xfId="0" applyFont="1" applyFill="1" applyBorder="1"/>
    <xf numFmtId="49" fontId="15" fillId="0" borderId="7" xfId="0" applyNumberFormat="1" applyFont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3" fillId="0" borderId="10" xfId="0" applyFont="1" applyFill="1" applyBorder="1"/>
    <xf numFmtId="3" fontId="23" fillId="0" borderId="15" xfId="0" applyNumberFormat="1" applyFont="1" applyFill="1" applyBorder="1"/>
    <xf numFmtId="187" fontId="23" fillId="0" borderId="11" xfId="1" applyNumberFormat="1" applyFont="1" applyFill="1" applyBorder="1" applyAlignment="1">
      <alignment horizontal="left" vertical="top"/>
    </xf>
    <xf numFmtId="187" fontId="23" fillId="0" borderId="10" xfId="1" applyNumberFormat="1" applyFont="1" applyFill="1" applyBorder="1" applyAlignment="1">
      <alignment vertical="top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5" fillId="0" borderId="1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/>
    <xf numFmtId="0" fontId="4" fillId="0" borderId="14" xfId="0" applyFont="1" applyBorder="1" applyAlignment="1"/>
    <xf numFmtId="0" fontId="4" fillId="0" borderId="12" xfId="0" applyFont="1" applyBorder="1" applyAlignment="1"/>
    <xf numFmtId="0" fontId="5" fillId="0" borderId="14" xfId="0" applyFont="1" applyBorder="1" applyAlignment="1">
      <alignment horizontal="center"/>
    </xf>
    <xf numFmtId="0" fontId="11" fillId="0" borderId="0" xfId="0" applyFont="1" applyAlignment="1"/>
    <xf numFmtId="0" fontId="44" fillId="0" borderId="0" xfId="0" applyFont="1"/>
    <xf numFmtId="0" fontId="2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5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5" xfId="0" applyNumberFormat="1" applyFont="1" applyBorder="1"/>
    <xf numFmtId="3" fontId="3" fillId="0" borderId="14" xfId="0" applyNumberFormat="1" applyFont="1" applyBorder="1" applyAlignment="1">
      <alignment horizontal="center"/>
    </xf>
    <xf numFmtId="3" fontId="2" fillId="0" borderId="0" xfId="0" applyNumberFormat="1" applyFont="1"/>
    <xf numFmtId="3" fontId="9" fillId="0" borderId="5" xfId="0" applyNumberFormat="1" applyFont="1" applyBorder="1"/>
    <xf numFmtId="187" fontId="4" fillId="0" borderId="12" xfId="1" applyNumberFormat="1" applyFont="1" applyBorder="1" applyAlignment="1">
      <alignment vertical="top"/>
    </xf>
    <xf numFmtId="0" fontId="20" fillId="0" borderId="15" xfId="0" applyFont="1" applyBorder="1"/>
    <xf numFmtId="0" fontId="20" fillId="0" borderId="14" xfId="0" applyFont="1" applyBorder="1"/>
    <xf numFmtId="1" fontId="3" fillId="0" borderId="12" xfId="0" applyNumberFormat="1" applyFont="1" applyBorder="1" applyAlignment="1">
      <alignment horizontal="center"/>
    </xf>
    <xf numFmtId="3" fontId="0" fillId="0" borderId="0" xfId="0" applyNumberFormat="1"/>
    <xf numFmtId="187" fontId="4" fillId="0" borderId="12" xfId="1" applyNumberFormat="1" applyFont="1" applyBorder="1" applyAlignment="1">
      <alignment horizontal="left" vertical="top"/>
    </xf>
    <xf numFmtId="187" fontId="4" fillId="0" borderId="15" xfId="1" applyNumberFormat="1" applyFont="1" applyBorder="1" applyAlignment="1">
      <alignment vertical="top"/>
    </xf>
    <xf numFmtId="187" fontId="4" fillId="0" borderId="15" xfId="1" applyNumberFormat="1" applyFont="1" applyBorder="1" applyAlignment="1">
      <alignment horizontal="left" vertical="top"/>
    </xf>
    <xf numFmtId="187" fontId="4" fillId="0" borderId="14" xfId="1" applyNumberFormat="1" applyFont="1" applyBorder="1" applyAlignment="1">
      <alignment vertical="top"/>
    </xf>
    <xf numFmtId="3" fontId="9" fillId="0" borderId="4" xfId="0" applyNumberFormat="1" applyFont="1" applyBorder="1"/>
    <xf numFmtId="0" fontId="30" fillId="0" borderId="12" xfId="0" applyFont="1" applyBorder="1"/>
    <xf numFmtId="0" fontId="30" fillId="0" borderId="15" xfId="0" applyFont="1" applyBorder="1"/>
    <xf numFmtId="0" fontId="30" fillId="0" borderId="14" xfId="0" applyFont="1" applyBorder="1"/>
    <xf numFmtId="3" fontId="15" fillId="0" borderId="7" xfId="1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  <xf numFmtId="0" fontId="41" fillId="0" borderId="0" xfId="0" applyFont="1" applyAlignment="1">
      <alignment horizontal="justify"/>
    </xf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left"/>
    </xf>
    <xf numFmtId="0" fontId="47" fillId="0" borderId="0" xfId="0" applyFont="1" applyAlignment="1"/>
    <xf numFmtId="0" fontId="2" fillId="0" borderId="0" xfId="0" applyNumberFormat="1" applyFont="1" applyAlignment="1">
      <alignment horizontal="left"/>
    </xf>
    <xf numFmtId="0" fontId="48" fillId="0" borderId="0" xfId="0" applyFont="1"/>
    <xf numFmtId="0" fontId="2" fillId="0" borderId="0" xfId="0" applyFont="1" applyAlignment="1"/>
    <xf numFmtId="0" fontId="49" fillId="0" borderId="0" xfId="0" applyFont="1" applyAlignment="1">
      <alignment horizontal="justify"/>
    </xf>
    <xf numFmtId="0" fontId="51" fillId="0" borderId="0" xfId="0" applyFont="1"/>
    <xf numFmtId="0" fontId="23" fillId="0" borderId="0" xfId="0" applyFont="1"/>
    <xf numFmtId="0" fontId="53" fillId="0" borderId="0" xfId="0" applyFont="1" applyAlignment="1"/>
    <xf numFmtId="0" fontId="52" fillId="0" borderId="0" xfId="0" applyFont="1" applyAlignment="1"/>
    <xf numFmtId="0" fontId="52" fillId="0" borderId="0" xfId="0" applyFont="1" applyAlignment="1">
      <alignment horizontal="center"/>
    </xf>
    <xf numFmtId="0" fontId="55" fillId="0" borderId="0" xfId="0" applyFont="1" applyAlignment="1"/>
    <xf numFmtId="0" fontId="56" fillId="0" borderId="0" xfId="0" applyFont="1" applyAlignment="1"/>
    <xf numFmtId="0" fontId="57" fillId="0" borderId="0" xfId="0" applyFont="1"/>
    <xf numFmtId="0" fontId="5" fillId="0" borderId="0" xfId="0" applyFont="1" applyAlignment="1">
      <alignment horizontal="left"/>
    </xf>
    <xf numFmtId="187" fontId="17" fillId="0" borderId="12" xfId="2" applyNumberFormat="1" applyFont="1" applyBorder="1" applyAlignment="1">
      <alignment horizontal="left" vertical="top"/>
    </xf>
    <xf numFmtId="187" fontId="17" fillId="0" borderId="15" xfId="2" applyNumberFormat="1" applyFont="1" applyBorder="1" applyAlignment="1">
      <alignment horizontal="left" vertical="top"/>
    </xf>
    <xf numFmtId="187" fontId="30" fillId="0" borderId="11" xfId="1" applyNumberFormat="1" applyFont="1" applyBorder="1" applyAlignment="1">
      <alignment vertical="top"/>
    </xf>
    <xf numFmtId="0" fontId="3" fillId="0" borderId="0" xfId="0" applyFont="1" applyBorder="1" applyAlignment="1">
      <alignment horizontal="left"/>
    </xf>
    <xf numFmtId="187" fontId="2" fillId="0" borderId="5" xfId="1" applyNumberFormat="1" applyFont="1" applyBorder="1" applyAlignment="1">
      <alignment vertical="top"/>
    </xf>
    <xf numFmtId="49" fontId="3" fillId="0" borderId="7" xfId="1" applyNumberFormat="1" applyFont="1" applyBorder="1" applyAlignment="1">
      <alignment horizontal="center" vertical="top"/>
    </xf>
    <xf numFmtId="49" fontId="58" fillId="0" borderId="9" xfId="1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20" fillId="0" borderId="3" xfId="0" applyFont="1" applyBorder="1"/>
    <xf numFmtId="0" fontId="20" fillId="0" borderId="11" xfId="0" applyFont="1" applyBorder="1"/>
    <xf numFmtId="187" fontId="3" fillId="0" borderId="9" xfId="1" applyNumberFormat="1" applyFont="1" applyBorder="1" applyAlignment="1">
      <alignment horizontal="center" vertical="top"/>
    </xf>
    <xf numFmtId="3" fontId="3" fillId="0" borderId="9" xfId="0" applyNumberFormat="1" applyFont="1" applyBorder="1"/>
    <xf numFmtId="0" fontId="15" fillId="0" borderId="0" xfId="0" applyFont="1" applyBorder="1" applyAlignment="1">
      <alignment horizontal="center"/>
    </xf>
    <xf numFmtId="187" fontId="17" fillId="0" borderId="0" xfId="1" applyNumberFormat="1" applyFont="1" applyBorder="1" applyAlignment="1">
      <alignment vertical="top"/>
    </xf>
    <xf numFmtId="187" fontId="16" fillId="0" borderId="0" xfId="1" applyNumberFormat="1" applyFont="1" applyBorder="1" applyAlignment="1">
      <alignment horizontal="center" vertical="top"/>
    </xf>
    <xf numFmtId="3" fontId="15" fillId="0" borderId="0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14" xfId="0" applyBorder="1"/>
    <xf numFmtId="187" fontId="29" fillId="0" borderId="15" xfId="1" applyNumberFormat="1" applyFont="1" applyBorder="1" applyAlignment="1">
      <alignment vertical="top"/>
    </xf>
    <xf numFmtId="0" fontId="0" fillId="0" borderId="5" xfId="0" applyBorder="1"/>
    <xf numFmtId="187" fontId="23" fillId="0" borderId="2" xfId="1" applyNumberFormat="1" applyFont="1" applyFill="1" applyBorder="1" applyAlignment="1">
      <alignment horizontal="left" vertical="top"/>
    </xf>
    <xf numFmtId="187" fontId="27" fillId="0" borderId="2" xfId="1" applyNumberFormat="1" applyFont="1" applyBorder="1" applyAlignment="1">
      <alignment vertical="top"/>
    </xf>
    <xf numFmtId="187" fontId="4" fillId="0" borderId="5" xfId="1" applyNumberFormat="1" applyFont="1" applyBorder="1" applyAlignment="1">
      <alignment vertical="top"/>
    </xf>
    <xf numFmtId="187" fontId="6" fillId="0" borderId="15" xfId="1" applyNumberFormat="1" applyFont="1" applyBorder="1" applyAlignment="1">
      <alignment horizontal="center" vertical="center"/>
    </xf>
    <xf numFmtId="187" fontId="27" fillId="0" borderId="15" xfId="1" applyNumberFormat="1" applyFont="1" applyBorder="1" applyAlignment="1">
      <alignment vertical="top"/>
    </xf>
    <xf numFmtId="187" fontId="22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0" borderId="5" xfId="0" applyFont="1" applyBorder="1"/>
    <xf numFmtId="0" fontId="3" fillId="0" borderId="3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3" xfId="0" applyFont="1" applyFill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/>
    <xf numFmtId="0" fontId="3" fillId="0" borderId="1" xfId="0" applyFont="1" applyBorder="1" applyAlignment="1">
      <alignment horizontal="left"/>
    </xf>
    <xf numFmtId="0" fontId="5" fillId="0" borderId="3" xfId="0" applyFont="1" applyBorder="1"/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6" xfId="0" applyFont="1" applyBorder="1"/>
    <xf numFmtId="0" fontId="3" fillId="0" borderId="4" xfId="0" applyFont="1" applyBorder="1"/>
    <xf numFmtId="0" fontId="3" fillId="0" borderId="10" xfId="0" applyFont="1" applyBorder="1" applyAlignment="1"/>
    <xf numFmtId="0" fontId="3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59" fillId="0" borderId="0" xfId="0" applyFont="1"/>
    <xf numFmtId="187" fontId="7" fillId="0" borderId="0" xfId="6" applyNumberFormat="1" applyFont="1" applyBorder="1" applyAlignment="1">
      <alignment horizontal="left" vertical="top"/>
    </xf>
    <xf numFmtId="187" fontId="12" fillId="0" borderId="0" xfId="1" applyNumberFormat="1" applyFont="1" applyBorder="1" applyAlignment="1">
      <alignment horizontal="center"/>
    </xf>
    <xf numFmtId="49" fontId="23" fillId="0" borderId="0" xfId="1" applyNumberFormat="1" applyFont="1" applyBorder="1" applyAlignment="1">
      <alignment vertical="center"/>
    </xf>
    <xf numFmtId="0" fontId="26" fillId="0" borderId="0" xfId="0" applyFont="1" applyAlignment="1"/>
    <xf numFmtId="0" fontId="3" fillId="0" borderId="0" xfId="0" applyFont="1" applyBorder="1" applyAlignment="1">
      <alignment horizontal="left"/>
    </xf>
    <xf numFmtId="3" fontId="15" fillId="0" borderId="7" xfId="0" applyNumberFormat="1" applyFont="1" applyBorder="1"/>
    <xf numFmtId="187" fontId="23" fillId="0" borderId="12" xfId="2" applyNumberFormat="1" applyFont="1" applyBorder="1" applyAlignment="1">
      <alignment horizontal="left" vertical="top"/>
    </xf>
    <xf numFmtId="187" fontId="7" fillId="0" borderId="1" xfId="2" applyNumberFormat="1" applyFont="1" applyBorder="1" applyAlignment="1">
      <alignment horizontal="left" vertical="top"/>
    </xf>
    <xf numFmtId="187" fontId="7" fillId="0" borderId="2" xfId="2" applyNumberFormat="1" applyFont="1" applyBorder="1" applyAlignment="1">
      <alignment horizontal="left" vertical="top"/>
    </xf>
    <xf numFmtId="187" fontId="23" fillId="0" borderId="12" xfId="2" applyNumberFormat="1" applyFont="1" applyBorder="1" applyAlignment="1">
      <alignment horizontal="center" vertical="top"/>
    </xf>
    <xf numFmtId="187" fontId="23" fillId="0" borderId="1" xfId="2" applyNumberFormat="1" applyFont="1" applyBorder="1" applyAlignment="1">
      <alignment horizontal="center" vertical="top"/>
    </xf>
    <xf numFmtId="187" fontId="24" fillId="0" borderId="12" xfId="2" applyNumberFormat="1" applyFont="1" applyBorder="1" applyAlignment="1">
      <alignment horizontal="left" vertical="top"/>
    </xf>
    <xf numFmtId="187" fontId="24" fillId="0" borderId="3" xfId="2" applyNumberFormat="1" applyFont="1" applyBorder="1" applyAlignment="1">
      <alignment horizontal="center" vertical="top"/>
    </xf>
    <xf numFmtId="187" fontId="7" fillId="0" borderId="4" xfId="2" applyNumberFormat="1" applyFont="1" applyBorder="1" applyAlignment="1">
      <alignment vertical="top"/>
    </xf>
    <xf numFmtId="187" fontId="23" fillId="0" borderId="15" xfId="2" applyNumberFormat="1" applyFont="1" applyBorder="1" applyAlignment="1">
      <alignment horizontal="center" vertical="top"/>
    </xf>
    <xf numFmtId="187" fontId="23" fillId="0" borderId="10" xfId="2" applyNumberFormat="1" applyFont="1" applyBorder="1" applyAlignment="1">
      <alignment horizontal="center" vertical="top"/>
    </xf>
    <xf numFmtId="187" fontId="24" fillId="0" borderId="4" xfId="2" applyNumberFormat="1" applyFont="1" applyBorder="1" applyAlignment="1">
      <alignment horizontal="center" vertical="top"/>
    </xf>
    <xf numFmtId="187" fontId="24" fillId="0" borderId="6" xfId="2" applyNumberFormat="1" applyFont="1" applyBorder="1" applyAlignment="1">
      <alignment horizontal="center" vertical="top"/>
    </xf>
    <xf numFmtId="187" fontId="22" fillId="0" borderId="2" xfId="2" applyNumberFormat="1" applyFont="1" applyFill="1" applyBorder="1" applyAlignment="1">
      <alignment vertical="top"/>
    </xf>
    <xf numFmtId="187" fontId="7" fillId="0" borderId="10" xfId="2" applyNumberFormat="1" applyFont="1" applyBorder="1" applyAlignment="1">
      <alignment horizontal="left" vertical="top"/>
    </xf>
    <xf numFmtId="187" fontId="7" fillId="0" borderId="0" xfId="2" applyNumberFormat="1" applyFont="1" applyBorder="1" applyAlignment="1">
      <alignment horizontal="left" vertical="top"/>
    </xf>
    <xf numFmtId="187" fontId="17" fillId="0" borderId="14" xfId="2" applyNumberFormat="1" applyFont="1" applyBorder="1" applyAlignment="1">
      <alignment horizontal="left" vertical="top"/>
    </xf>
    <xf numFmtId="187" fontId="23" fillId="0" borderId="5" xfId="2" applyNumberFormat="1" applyFont="1" applyFill="1" applyBorder="1" applyAlignment="1">
      <alignment vertical="top"/>
    </xf>
    <xf numFmtId="187" fontId="7" fillId="0" borderId="4" xfId="2" applyNumberFormat="1" applyFont="1" applyBorder="1" applyAlignment="1">
      <alignment horizontal="left" vertical="top"/>
    </xf>
    <xf numFmtId="187" fontId="7" fillId="0" borderId="5" xfId="2" applyNumberFormat="1" applyFont="1" applyBorder="1" applyAlignment="1">
      <alignment horizontal="left" vertical="top"/>
    </xf>
    <xf numFmtId="187" fontId="23" fillId="0" borderId="14" xfId="2" applyNumberFormat="1" applyFont="1" applyBorder="1" applyAlignment="1">
      <alignment horizontal="center" vertical="top"/>
    </xf>
    <xf numFmtId="187" fontId="24" fillId="0" borderId="14" xfId="2" applyNumberFormat="1" applyFont="1" applyBorder="1" applyAlignment="1">
      <alignment horizontal="left" vertical="top"/>
    </xf>
    <xf numFmtId="187" fontId="22" fillId="0" borderId="1" xfId="2" applyNumberFormat="1" applyFont="1" applyBorder="1" applyAlignment="1">
      <alignment vertical="top"/>
    </xf>
    <xf numFmtId="187" fontId="24" fillId="0" borderId="11" xfId="2" applyNumberFormat="1" applyFont="1" applyBorder="1" applyAlignment="1">
      <alignment horizontal="center" vertical="top"/>
    </xf>
    <xf numFmtId="187" fontId="22" fillId="0" borderId="4" xfId="2" applyNumberFormat="1" applyFont="1" applyBorder="1" applyAlignment="1">
      <alignment vertical="top"/>
    </xf>
    <xf numFmtId="187" fontId="24" fillId="0" borderId="1" xfId="2" applyNumberFormat="1" applyFont="1" applyBorder="1" applyAlignment="1">
      <alignment horizontal="left" vertical="top"/>
    </xf>
    <xf numFmtId="187" fontId="24" fillId="0" borderId="12" xfId="2" applyNumberFormat="1" applyFont="1" applyBorder="1" applyAlignment="1">
      <alignment horizontal="center" vertical="top"/>
    </xf>
    <xf numFmtId="187" fontId="24" fillId="0" borderId="4" xfId="2" applyNumberFormat="1" applyFont="1" applyBorder="1" applyAlignment="1">
      <alignment horizontal="left" vertical="top"/>
    </xf>
    <xf numFmtId="187" fontId="24" fillId="0" borderId="14" xfId="2" applyNumberFormat="1" applyFont="1" applyBorder="1" applyAlignment="1">
      <alignment horizontal="center" vertical="top"/>
    </xf>
    <xf numFmtId="187" fontId="22" fillId="0" borderId="5" xfId="2" applyNumberFormat="1" applyFont="1" applyFill="1" applyBorder="1" applyAlignment="1">
      <alignment vertical="top"/>
    </xf>
    <xf numFmtId="187" fontId="24" fillId="0" borderId="15" xfId="2" applyNumberFormat="1" applyFont="1" applyBorder="1" applyAlignment="1">
      <alignment horizontal="center" vertical="top"/>
    </xf>
    <xf numFmtId="187" fontId="22" fillId="0" borderId="12" xfId="2" applyNumberFormat="1" applyFont="1" applyFill="1" applyBorder="1" applyAlignment="1">
      <alignment vertical="top"/>
    </xf>
    <xf numFmtId="187" fontId="22" fillId="0" borderId="14" xfId="2" applyNumberFormat="1" applyFont="1" applyBorder="1" applyAlignment="1">
      <alignment vertical="top"/>
    </xf>
    <xf numFmtId="187" fontId="22" fillId="0" borderId="0" xfId="2" applyNumberFormat="1" applyFont="1" applyBorder="1" applyAlignment="1">
      <alignment vertical="top"/>
    </xf>
    <xf numFmtId="187" fontId="22" fillId="0" borderId="10" xfId="2" applyNumberFormat="1" applyFont="1" applyBorder="1" applyAlignment="1">
      <alignment vertical="top"/>
    </xf>
    <xf numFmtId="187" fontId="22" fillId="0" borderId="12" xfId="2" applyNumberFormat="1" applyFont="1" applyBorder="1" applyAlignment="1">
      <alignment vertical="top"/>
    </xf>
    <xf numFmtId="187" fontId="24" fillId="0" borderId="1" xfId="2" applyNumberFormat="1" applyFont="1" applyBorder="1" applyAlignment="1">
      <alignment horizontal="center" vertical="top"/>
    </xf>
    <xf numFmtId="187" fontId="17" fillId="0" borderId="12" xfId="2" applyNumberFormat="1" applyFont="1" applyFill="1" applyBorder="1" applyAlignment="1">
      <alignment horizontal="left" vertical="top"/>
    </xf>
    <xf numFmtId="187" fontId="9" fillId="0" borderId="12" xfId="22" applyNumberFormat="1" applyFont="1" applyBorder="1" applyAlignment="1">
      <alignment vertical="top"/>
    </xf>
    <xf numFmtId="187" fontId="9" fillId="0" borderId="0" xfId="19" applyNumberFormat="1" applyFont="1" applyBorder="1" applyAlignment="1">
      <alignment horizontal="left" vertical="top"/>
    </xf>
    <xf numFmtId="187" fontId="9" fillId="0" borderId="2" xfId="23" applyNumberFormat="1" applyFont="1" applyBorder="1" applyAlignment="1">
      <alignment horizontal="left" vertical="top"/>
    </xf>
    <xf numFmtId="187" fontId="9" fillId="0" borderId="5" xfId="23" applyNumberFormat="1" applyFont="1" applyBorder="1" applyAlignment="1">
      <alignment horizontal="left" vertical="top"/>
    </xf>
    <xf numFmtId="3" fontId="9" fillId="0" borderId="2" xfId="0" applyNumberFormat="1" applyFont="1" applyFill="1" applyBorder="1"/>
    <xf numFmtId="3" fontId="9" fillId="0" borderId="12" xfId="0" applyNumberFormat="1" applyFont="1" applyFill="1" applyBorder="1"/>
    <xf numFmtId="3" fontId="9" fillId="0" borderId="15" xfId="0" applyNumberFormat="1" applyFont="1" applyFill="1" applyBorder="1"/>
    <xf numFmtId="0" fontId="9" fillId="0" borderId="15" xfId="0" applyFont="1" applyFill="1" applyBorder="1"/>
    <xf numFmtId="3" fontId="9" fillId="0" borderId="0" xfId="0" applyNumberFormat="1" applyFont="1" applyFill="1" applyBorder="1"/>
    <xf numFmtId="3" fontId="9" fillId="0" borderId="5" xfId="0" applyNumberFormat="1" applyFont="1" applyFill="1" applyBorder="1"/>
    <xf numFmtId="0" fontId="2" fillId="0" borderId="0" xfId="0" applyFont="1" applyFill="1"/>
    <xf numFmtId="1" fontId="3" fillId="0" borderId="12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0" fillId="0" borderId="0" xfId="0" applyNumberFormat="1" applyFill="1"/>
    <xf numFmtId="3" fontId="9" fillId="0" borderId="14" xfId="0" applyNumberFormat="1" applyFont="1" applyFill="1" applyBorder="1"/>
    <xf numFmtId="187" fontId="23" fillId="0" borderId="12" xfId="2" applyNumberFormat="1" applyFont="1" applyFill="1" applyBorder="1" applyAlignment="1">
      <alignment horizontal="center" vertical="top"/>
    </xf>
    <xf numFmtId="187" fontId="23" fillId="0" borderId="14" xfId="2" applyNumberFormat="1" applyFont="1" applyFill="1" applyBorder="1" applyAlignment="1">
      <alignment horizontal="center" vertical="top"/>
    </xf>
    <xf numFmtId="187" fontId="23" fillId="0" borderId="4" xfId="2" applyNumberFormat="1" applyFont="1" applyBorder="1" applyAlignment="1">
      <alignment horizontal="center" vertical="top"/>
    </xf>
    <xf numFmtId="187" fontId="23" fillId="0" borderId="4" xfId="2" applyNumberFormat="1" applyFont="1" applyBorder="1" applyAlignment="1">
      <alignment horizontal="left" vertical="top"/>
    </xf>
    <xf numFmtId="3" fontId="3" fillId="0" borderId="15" xfId="0" applyNumberFormat="1" applyFont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/>
    <xf numFmtId="187" fontId="7" fillId="0" borderId="14" xfId="2" applyNumberFormat="1" applyFont="1" applyBorder="1" applyAlignment="1">
      <alignment horizontal="left" vertical="top"/>
    </xf>
    <xf numFmtId="187" fontId="23" fillId="0" borderId="10" xfId="2" applyNumberFormat="1" applyFont="1" applyBorder="1" applyAlignment="1">
      <alignment horizontal="left" vertical="top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87" fontId="23" fillId="0" borderId="0" xfId="2" applyNumberFormat="1" applyFont="1" applyBorder="1" applyAlignment="1">
      <alignment horizontal="center" vertical="top"/>
    </xf>
    <xf numFmtId="187" fontId="35" fillId="0" borderId="0" xfId="2" applyNumberFormat="1" applyFont="1" applyFill="1" applyBorder="1" applyAlignment="1">
      <alignment horizontal="center" vertical="top"/>
    </xf>
    <xf numFmtId="187" fontId="24" fillId="0" borderId="0" xfId="2" applyNumberFormat="1" applyFont="1" applyFill="1" applyBorder="1" applyAlignment="1">
      <alignment horizontal="center" vertical="top"/>
    </xf>
    <xf numFmtId="0" fontId="36" fillId="0" borderId="0" xfId="0" applyFont="1" applyBorder="1"/>
    <xf numFmtId="187" fontId="60" fillId="0" borderId="0" xfId="2" applyNumberFormat="1" applyFont="1" applyBorder="1" applyAlignment="1">
      <alignment horizontal="center" vertical="top"/>
    </xf>
    <xf numFmtId="187" fontId="61" fillId="0" borderId="0" xfId="2" applyNumberFormat="1" applyFont="1" applyFill="1" applyBorder="1" applyAlignment="1">
      <alignment horizontal="center" vertical="top"/>
    </xf>
    <xf numFmtId="187" fontId="17" fillId="0" borderId="0" xfId="2" applyNumberFormat="1" applyFont="1" applyFill="1" applyBorder="1" applyAlignment="1">
      <alignment horizontal="left" vertical="top"/>
    </xf>
    <xf numFmtId="187" fontId="23" fillId="0" borderId="14" xfId="2" applyNumberFormat="1" applyFont="1" applyFill="1" applyBorder="1" applyAlignment="1">
      <alignment vertical="top"/>
    </xf>
    <xf numFmtId="49" fontId="3" fillId="0" borderId="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87" fontId="23" fillId="0" borderId="0" xfId="2" applyNumberFormat="1" applyFont="1" applyBorder="1" applyAlignment="1">
      <alignment vertical="top"/>
    </xf>
    <xf numFmtId="187" fontId="23" fillId="0" borderId="3" xfId="2" applyNumberFormat="1" applyFont="1" applyBorder="1" applyAlignment="1">
      <alignment horizontal="center" vertical="top"/>
    </xf>
    <xf numFmtId="187" fontId="23" fillId="0" borderId="6" xfId="2" applyNumberFormat="1" applyFont="1" applyBorder="1" applyAlignment="1">
      <alignment horizontal="center" vertical="top"/>
    </xf>
    <xf numFmtId="187" fontId="23" fillId="0" borderId="11" xfId="2" applyNumberFormat="1" applyFont="1" applyBorder="1" applyAlignment="1">
      <alignment horizontal="center" vertical="top"/>
    </xf>
    <xf numFmtId="187" fontId="23" fillId="0" borderId="2" xfId="2" applyNumberFormat="1" applyFont="1" applyFill="1" applyBorder="1" applyAlignment="1">
      <alignment vertical="top"/>
    </xf>
    <xf numFmtId="187" fontId="23" fillId="0" borderId="4" xfId="2" applyNumberFormat="1" applyFont="1" applyBorder="1" applyAlignment="1">
      <alignment vertical="top"/>
    </xf>
    <xf numFmtId="187" fontId="23" fillId="0" borderId="2" xfId="2" applyNumberFormat="1" applyFont="1" applyBorder="1" applyAlignment="1">
      <alignment vertical="top"/>
    </xf>
    <xf numFmtId="187" fontId="23" fillId="0" borderId="5" xfId="2" applyNumberFormat="1" applyFont="1" applyBorder="1" applyAlignment="1">
      <alignment vertical="top"/>
    </xf>
    <xf numFmtId="187" fontId="23" fillId="0" borderId="0" xfId="2" applyNumberFormat="1" applyFont="1" applyBorder="1" applyAlignment="1">
      <alignment horizontal="left" vertical="top"/>
    </xf>
    <xf numFmtId="187" fontId="23" fillId="0" borderId="5" xfId="2" applyNumberFormat="1" applyFont="1" applyBorder="1" applyAlignment="1">
      <alignment horizontal="left" vertical="top"/>
    </xf>
    <xf numFmtId="187" fontId="23" fillId="0" borderId="2" xfId="2" applyNumberFormat="1" applyFont="1" applyBorder="1" applyAlignment="1">
      <alignment horizontal="left" vertical="top"/>
    </xf>
    <xf numFmtId="0" fontId="3" fillId="0" borderId="14" xfId="0" applyFont="1" applyBorder="1"/>
    <xf numFmtId="3" fontId="3" fillId="0" borderId="14" xfId="0" applyNumberFormat="1" applyFont="1" applyBorder="1"/>
    <xf numFmtId="187" fontId="24" fillId="0" borderId="2" xfId="1" applyNumberFormat="1" applyFont="1" applyBorder="1" applyAlignment="1">
      <alignment horizontal="left" vertical="top"/>
    </xf>
    <xf numFmtId="187" fontId="23" fillId="0" borderId="2" xfId="1" applyNumberFormat="1" applyFont="1" applyBorder="1" applyAlignment="1">
      <alignment horizontal="center" vertical="top"/>
    </xf>
    <xf numFmtId="3" fontId="15" fillId="0" borderId="14" xfId="0" applyNumberFormat="1" applyFont="1" applyBorder="1"/>
    <xf numFmtId="187" fontId="23" fillId="0" borderId="5" xfId="1" applyNumberFormat="1" applyFont="1" applyBorder="1" applyAlignment="1">
      <alignment horizontal="center" vertical="top"/>
    </xf>
    <xf numFmtId="0" fontId="11" fillId="0" borderId="0" xfId="0" applyFont="1" applyBorder="1"/>
    <xf numFmtId="0" fontId="11" fillId="0" borderId="1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4" xfId="0" applyFont="1" applyBorder="1"/>
    <xf numFmtId="0" fontId="3" fillId="0" borderId="7" xfId="0" applyFont="1" applyBorder="1"/>
    <xf numFmtId="3" fontId="12" fillId="0" borderId="7" xfId="0" applyNumberFormat="1" applyFont="1" applyBorder="1"/>
    <xf numFmtId="3" fontId="20" fillId="0" borderId="15" xfId="0" applyNumberFormat="1" applyFont="1" applyBorder="1"/>
    <xf numFmtId="3" fontId="20" fillId="0" borderId="10" xfId="0" applyNumberFormat="1" applyFont="1" applyBorder="1"/>
    <xf numFmtId="3" fontId="20" fillId="0" borderId="0" xfId="0" applyNumberFormat="1" applyFont="1" applyBorder="1"/>
    <xf numFmtId="0" fontId="20" fillId="0" borderId="14" xfId="0" applyFont="1" applyBorder="1" applyAlignment="1">
      <alignment horizontal="center"/>
    </xf>
    <xf numFmtId="0" fontId="20" fillId="0" borderId="6" xfId="0" applyFont="1" applyBorder="1"/>
    <xf numFmtId="3" fontId="20" fillId="0" borderId="14" xfId="0" applyNumberFormat="1" applyFont="1" applyBorder="1"/>
    <xf numFmtId="3" fontId="20" fillId="0" borderId="4" xfId="0" applyNumberFormat="1" applyFont="1" applyBorder="1"/>
    <xf numFmtId="3" fontId="20" fillId="0" borderId="5" xfId="0" applyNumberFormat="1" applyFont="1" applyBorder="1"/>
    <xf numFmtId="0" fontId="20" fillId="0" borderId="12" xfId="0" applyFont="1" applyBorder="1" applyAlignment="1">
      <alignment horizontal="center"/>
    </xf>
    <xf numFmtId="0" fontId="20" fillId="0" borderId="12" xfId="0" applyFont="1" applyBorder="1"/>
    <xf numFmtId="3" fontId="20" fillId="0" borderId="12" xfId="0" applyNumberFormat="1" applyFont="1" applyBorder="1" applyAlignment="1">
      <alignment horizontal="center"/>
    </xf>
    <xf numFmtId="3" fontId="20" fillId="0" borderId="11" xfId="0" applyNumberFormat="1" applyFont="1" applyBorder="1"/>
    <xf numFmtId="187" fontId="20" fillId="0" borderId="14" xfId="1" applyNumberFormat="1" applyFont="1" applyFill="1" applyBorder="1" applyAlignment="1">
      <alignment vertical="top"/>
    </xf>
    <xf numFmtId="3" fontId="20" fillId="0" borderId="6" xfId="0" applyNumberFormat="1" applyFont="1" applyBorder="1"/>
    <xf numFmtId="0" fontId="20" fillId="0" borderId="2" xfId="0" applyFont="1" applyBorder="1"/>
    <xf numFmtId="0" fontId="20" fillId="0" borderId="0" xfId="0" applyFont="1" applyBorder="1"/>
    <xf numFmtId="0" fontId="20" fillId="0" borderId="5" xfId="0" applyFont="1" applyBorder="1"/>
    <xf numFmtId="0" fontId="20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4" xfId="0" applyFont="1" applyBorder="1"/>
    <xf numFmtId="49" fontId="25" fillId="0" borderId="7" xfId="0" applyNumberFormat="1" applyFont="1" applyBorder="1" applyAlignment="1">
      <alignment horizontal="center"/>
    </xf>
    <xf numFmtId="3" fontId="25" fillId="0" borderId="7" xfId="1" applyNumberFormat="1" applyFont="1" applyFill="1" applyBorder="1" applyAlignment="1">
      <alignment horizontal="center"/>
    </xf>
    <xf numFmtId="3" fontId="20" fillId="0" borderId="0" xfId="0" applyNumberFormat="1" applyFont="1"/>
    <xf numFmtId="0" fontId="20" fillId="0" borderId="10" xfId="0" applyFont="1" applyBorder="1"/>
    <xf numFmtId="3" fontId="20" fillId="0" borderId="1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0" fontId="6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0" fillId="0" borderId="0" xfId="0" applyFont="1" applyAlignment="1">
      <alignment horizontal="left" vertical="center" textRotation="180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2" fillId="0" borderId="0" xfId="0" applyFont="1" applyAlignment="1">
      <alignment horizontal="left"/>
    </xf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15" xfId="0" applyFont="1" applyFill="1" applyBorder="1" applyAlignment="1">
      <alignment horizontal="left"/>
    </xf>
    <xf numFmtId="3" fontId="2" fillId="0" borderId="3" xfId="0" applyNumberFormat="1" applyFont="1" applyBorder="1"/>
    <xf numFmtId="187" fontId="9" fillId="0" borderId="4" xfId="23" applyNumberFormat="1" applyFont="1" applyBorder="1" applyAlignment="1">
      <alignment horizontal="left" vertical="top"/>
    </xf>
    <xf numFmtId="0" fontId="20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5" fillId="0" borderId="1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/>
    <xf numFmtId="0" fontId="25" fillId="0" borderId="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3" fontId="20" fillId="0" borderId="14" xfId="0" applyNumberFormat="1" applyFont="1" applyBorder="1" applyAlignment="1">
      <alignment horizontal="center"/>
    </xf>
    <xf numFmtId="3" fontId="25" fillId="0" borderId="7" xfId="0" applyNumberFormat="1" applyFont="1" applyBorder="1" applyAlignment="1">
      <alignment horizontal="center"/>
    </xf>
    <xf numFmtId="3" fontId="20" fillId="0" borderId="11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3" fontId="25" fillId="0" borderId="8" xfId="0" applyNumberFormat="1" applyFont="1" applyBorder="1" applyAlignment="1">
      <alignment horizontal="center"/>
    </xf>
    <xf numFmtId="0" fontId="3" fillId="0" borderId="7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25" fillId="0" borderId="12" xfId="0" applyFont="1" applyBorder="1" applyAlignment="1">
      <alignment horizontal="left"/>
    </xf>
    <xf numFmtId="3" fontId="9" fillId="0" borderId="0" xfId="0" applyNumberFormat="1" applyFont="1" applyAlignment="1">
      <alignment horizontal="center"/>
    </xf>
    <xf numFmtId="0" fontId="25" fillId="0" borderId="12" xfId="0" applyFont="1" applyBorder="1"/>
    <xf numFmtId="0" fontId="25" fillId="0" borderId="14" xfId="0" applyFont="1" applyBorder="1"/>
    <xf numFmtId="3" fontId="25" fillId="0" borderId="0" xfId="0" applyNumberFormat="1" applyFont="1" applyBorder="1" applyAlignment="1">
      <alignment horizontal="center"/>
    </xf>
    <xf numFmtId="0" fontId="50" fillId="0" borderId="0" xfId="0" applyFont="1" applyAlignment="1">
      <alignment horizontal="center" vertical="center" textRotation="180"/>
    </xf>
    <xf numFmtId="0" fontId="2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87" fontId="9" fillId="0" borderId="1" xfId="10" applyNumberFormat="1" applyFont="1" applyBorder="1" applyAlignment="1">
      <alignment vertical="top"/>
    </xf>
    <xf numFmtId="187" fontId="9" fillId="0" borderId="12" xfId="10" applyNumberFormat="1" applyFont="1" applyBorder="1" applyAlignment="1">
      <alignment vertical="top"/>
    </xf>
    <xf numFmtId="187" fontId="9" fillId="0" borderId="15" xfId="10" applyNumberFormat="1" applyFont="1" applyBorder="1" applyAlignment="1">
      <alignment vertical="top"/>
    </xf>
    <xf numFmtId="187" fontId="9" fillId="0" borderId="14" xfId="10" applyNumberFormat="1" applyFont="1" applyBorder="1" applyAlignment="1">
      <alignment vertical="top"/>
    </xf>
    <xf numFmtId="187" fontId="9" fillId="0" borderId="1" xfId="10" applyNumberFormat="1" applyFont="1" applyBorder="1" applyAlignment="1">
      <alignment horizontal="left" vertical="top"/>
    </xf>
    <xf numFmtId="187" fontId="9" fillId="0" borderId="4" xfId="10" applyNumberFormat="1" applyFont="1" applyBorder="1" applyAlignment="1">
      <alignment vertical="top"/>
    </xf>
    <xf numFmtId="187" fontId="22" fillId="0" borderId="0" xfId="1" applyNumberFormat="1" applyFont="1" applyBorder="1" applyAlignment="1">
      <alignment horizontal="left" vertical="center"/>
    </xf>
    <xf numFmtId="187" fontId="22" fillId="0" borderId="12" xfId="1" applyNumberFormat="1" applyFont="1" applyBorder="1" applyAlignment="1">
      <alignment horizontal="left" vertical="center"/>
    </xf>
    <xf numFmtId="187" fontId="22" fillId="0" borderId="15" xfId="1" applyNumberFormat="1" applyFont="1" applyBorder="1" applyAlignment="1">
      <alignment horizontal="left" vertical="center"/>
    </xf>
    <xf numFmtId="187" fontId="11" fillId="0" borderId="0" xfId="10" applyNumberFormat="1" applyFont="1" applyBorder="1" applyAlignment="1">
      <alignment horizontal="center" vertical="top"/>
    </xf>
    <xf numFmtId="187" fontId="9" fillId="0" borderId="10" xfId="10" applyNumberFormat="1" applyFont="1" applyBorder="1" applyAlignment="1">
      <alignment vertical="top"/>
    </xf>
    <xf numFmtId="187" fontId="9" fillId="0" borderId="15" xfId="10" applyNumberFormat="1" applyFont="1" applyBorder="1" applyAlignment="1">
      <alignment horizontal="left" vertical="top"/>
    </xf>
    <xf numFmtId="187" fontId="9" fillId="0" borderId="10" xfId="10" applyNumberFormat="1" applyFont="1" applyBorder="1" applyAlignment="1">
      <alignment horizontal="left" vertical="top"/>
    </xf>
    <xf numFmtId="187" fontId="9" fillId="0" borderId="3" xfId="10" applyNumberFormat="1" applyFont="1" applyBorder="1" applyAlignment="1">
      <alignment vertical="top"/>
    </xf>
    <xf numFmtId="187" fontId="9" fillId="0" borderId="11" xfId="10" applyNumberFormat="1" applyFont="1" applyBorder="1" applyAlignment="1">
      <alignment vertical="top"/>
    </xf>
    <xf numFmtId="187" fontId="9" fillId="0" borderId="6" xfId="10" applyNumberFormat="1" applyFont="1" applyBorder="1" applyAlignment="1">
      <alignment vertical="top"/>
    </xf>
    <xf numFmtId="187" fontId="9" fillId="0" borderId="3" xfId="10" applyNumberFormat="1" applyFont="1" applyBorder="1" applyAlignment="1">
      <alignment horizontal="left" vertical="top"/>
    </xf>
    <xf numFmtId="187" fontId="9" fillId="0" borderId="11" xfId="10" applyNumberFormat="1" applyFont="1" applyBorder="1" applyAlignment="1">
      <alignment horizontal="left" vertical="top"/>
    </xf>
    <xf numFmtId="187" fontId="9" fillId="0" borderId="6" xfId="10" applyNumberFormat="1" applyFont="1" applyBorder="1" applyAlignment="1">
      <alignment horizontal="left" vertical="top"/>
    </xf>
    <xf numFmtId="187" fontId="9" fillId="0" borderId="0" xfId="10" applyNumberFormat="1" applyFont="1" applyBorder="1" applyAlignment="1">
      <alignment vertical="top"/>
    </xf>
    <xf numFmtId="187" fontId="9" fillId="0" borderId="5" xfId="10" applyNumberFormat="1" applyFont="1" applyBorder="1" applyAlignment="1">
      <alignment vertical="top"/>
    </xf>
    <xf numFmtId="187" fontId="7" fillId="0" borderId="1" xfId="1" applyNumberFormat="1" applyFont="1" applyBorder="1" applyAlignment="1">
      <alignment vertical="top"/>
    </xf>
    <xf numFmtId="0" fontId="7" fillId="0" borderId="10" xfId="0" applyFont="1" applyBorder="1"/>
    <xf numFmtId="187" fontId="7" fillId="0" borderId="3" xfId="1" applyNumberFormat="1" applyFont="1" applyFill="1" applyBorder="1" applyAlignment="1">
      <alignment vertical="top"/>
    </xf>
    <xf numFmtId="187" fontId="7" fillId="0" borderId="11" xfId="1" applyNumberFormat="1" applyFont="1" applyFill="1" applyBorder="1" applyAlignment="1">
      <alignment vertical="top"/>
    </xf>
    <xf numFmtId="0" fontId="2" fillId="0" borderId="7" xfId="0" applyFont="1" applyBorder="1"/>
    <xf numFmtId="187" fontId="13" fillId="0" borderId="7" xfId="1" applyNumberFormat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3" fontId="20" fillId="0" borderId="0" xfId="0" applyNumberFormat="1" applyFont="1" applyBorder="1" applyAlignment="1">
      <alignment horizontal="center"/>
    </xf>
    <xf numFmtId="3" fontId="20" fillId="0" borderId="10" xfId="0" applyNumberFormat="1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3" fontId="25" fillId="0" borderId="9" xfId="0" applyNumberFormat="1" applyFont="1" applyBorder="1" applyAlignment="1">
      <alignment horizontal="center"/>
    </xf>
    <xf numFmtId="0" fontId="25" fillId="0" borderId="15" xfId="0" applyFont="1" applyBorder="1"/>
    <xf numFmtId="0" fontId="25" fillId="0" borderId="7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187" fontId="22" fillId="0" borderId="2" xfId="2" applyNumberFormat="1" applyFont="1" applyBorder="1" applyAlignment="1">
      <alignment vertical="top"/>
    </xf>
    <xf numFmtId="187" fontId="22" fillId="0" borderId="3" xfId="2" applyNumberFormat="1" applyFont="1" applyBorder="1" applyAlignment="1">
      <alignment vertical="top"/>
    </xf>
    <xf numFmtId="187" fontId="22" fillId="0" borderId="6" xfId="2" applyNumberFormat="1" applyFont="1" applyBorder="1" applyAlignment="1">
      <alignment vertical="top"/>
    </xf>
    <xf numFmtId="187" fontId="17" fillId="0" borderId="1" xfId="2" applyNumberFormat="1" applyFont="1" applyBorder="1" applyAlignment="1">
      <alignment horizontal="left" vertical="top"/>
    </xf>
    <xf numFmtId="187" fontId="17" fillId="0" borderId="10" xfId="2" applyNumberFormat="1" applyFont="1" applyBorder="1" applyAlignment="1">
      <alignment horizontal="left" vertical="top"/>
    </xf>
    <xf numFmtId="3" fontId="15" fillId="0" borderId="14" xfId="1" applyNumberFormat="1" applyFont="1" applyBorder="1" applyAlignment="1">
      <alignment horizontal="center"/>
    </xf>
    <xf numFmtId="187" fontId="7" fillId="0" borderId="15" xfId="2" applyNumberFormat="1" applyFont="1" applyBorder="1" applyAlignment="1">
      <alignment horizontal="left" vertical="top"/>
    </xf>
    <xf numFmtId="0" fontId="0" fillId="0" borderId="6" xfId="0" applyBorder="1"/>
    <xf numFmtId="0" fontId="36" fillId="0" borderId="14" xfId="0" applyFont="1" applyBorder="1"/>
    <xf numFmtId="3" fontId="9" fillId="0" borderId="14" xfId="0" applyNumberFormat="1" applyFont="1" applyBorder="1" applyAlignment="1">
      <alignment horizontal="center"/>
    </xf>
    <xf numFmtId="0" fontId="63" fillId="0" borderId="0" xfId="0" applyFont="1"/>
    <xf numFmtId="0" fontId="8" fillId="0" borderId="12" xfId="0" applyFont="1" applyBorder="1"/>
    <xf numFmtId="0" fontId="8" fillId="0" borderId="0" xfId="0" applyFont="1"/>
    <xf numFmtId="0" fontId="2" fillId="0" borderId="0" xfId="0" applyFont="1" applyAlignment="1">
      <alignment horizontal="left"/>
    </xf>
    <xf numFmtId="187" fontId="3" fillId="0" borderId="7" xfId="1" applyNumberFormat="1" applyFont="1" applyBorder="1" applyAlignment="1">
      <alignment horizontal="center"/>
    </xf>
    <xf numFmtId="187" fontId="24" fillId="0" borderId="15" xfId="1" applyNumberFormat="1" applyFont="1" applyBorder="1" applyAlignment="1">
      <alignment vertical="top"/>
    </xf>
    <xf numFmtId="0" fontId="42" fillId="0" borderId="0" xfId="0" applyFont="1" applyAlignment="1">
      <alignment horizontal="justify"/>
    </xf>
    <xf numFmtId="0" fontId="64" fillId="0" borderId="0" xfId="0" applyFont="1" applyAlignment="1">
      <alignment horizontal="justify"/>
    </xf>
    <xf numFmtId="0" fontId="47" fillId="0" borderId="0" xfId="0" applyFont="1" applyAlignment="1">
      <alignment horizontal="justify"/>
    </xf>
    <xf numFmtId="0" fontId="42" fillId="0" borderId="0" xfId="0" applyFont="1" applyAlignment="1">
      <alignment horizontal="right"/>
    </xf>
    <xf numFmtId="0" fontId="65" fillId="0" borderId="0" xfId="0" applyFont="1" applyAlignment="1">
      <alignment horizontal="right" textRotation="180"/>
    </xf>
    <xf numFmtId="0" fontId="50" fillId="0" borderId="0" xfId="0" applyFont="1" applyAlignment="1">
      <alignment textRotation="180"/>
    </xf>
    <xf numFmtId="0" fontId="66" fillId="0" borderId="0" xfId="0" applyFont="1" applyAlignment="1">
      <alignment horizontal="right" textRotation="180"/>
    </xf>
    <xf numFmtId="0" fontId="50" fillId="0" borderId="0" xfId="0" applyFont="1" applyAlignment="1">
      <alignment horizontal="left" textRotation="180"/>
    </xf>
    <xf numFmtId="0" fontId="3" fillId="0" borderId="0" xfId="0" applyFont="1" applyBorder="1" applyAlignment="1">
      <alignment textRotation="180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5" fillId="0" borderId="0" xfId="0" applyFont="1" applyBorder="1" applyAlignment="1">
      <alignment horizontal="right" textRotation="180"/>
    </xf>
    <xf numFmtId="187" fontId="23" fillId="0" borderId="0" xfId="1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7" fillId="0" borderId="0" xfId="0" applyFont="1" applyBorder="1"/>
    <xf numFmtId="0" fontId="9" fillId="0" borderId="0" xfId="0" applyFont="1" applyBorder="1" applyAlignment="1">
      <alignment horizontal="right"/>
    </xf>
    <xf numFmtId="0" fontId="3" fillId="0" borderId="0" xfId="0" applyFont="1" applyBorder="1"/>
    <xf numFmtId="3" fontId="15" fillId="0" borderId="0" xfId="0" applyNumberFormat="1" applyFont="1" applyBorder="1"/>
    <xf numFmtId="0" fontId="26" fillId="0" borderId="0" xfId="0" applyFont="1"/>
    <xf numFmtId="0" fontId="50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25" fillId="0" borderId="14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187" fontId="7" fillId="0" borderId="12" xfId="2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2" xfId="0" applyFont="1" applyBorder="1"/>
    <xf numFmtId="0" fontId="3" fillId="0" borderId="5" xfId="0" applyFont="1" applyBorder="1" applyAlignment="1"/>
    <xf numFmtId="0" fontId="15" fillId="0" borderId="1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0" fillId="0" borderId="0" xfId="0" applyFont="1" applyBorder="1" applyAlignment="1">
      <alignment horizontal="right" textRotation="180"/>
    </xf>
    <xf numFmtId="0" fontId="67" fillId="0" borderId="0" xfId="0" applyFont="1" applyAlignment="1">
      <alignment horizontal="right" textRotation="180"/>
    </xf>
    <xf numFmtId="0" fontId="50" fillId="0" borderId="0" xfId="0" applyFont="1" applyAlignment="1">
      <alignment horizontal="right" textRotation="180"/>
    </xf>
    <xf numFmtId="3" fontId="15" fillId="0" borderId="4" xfId="0" applyNumberFormat="1" applyFont="1" applyBorder="1" applyAlignment="1">
      <alignment horizontal="center"/>
    </xf>
    <xf numFmtId="3" fontId="15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9" fillId="0" borderId="14" xfId="0" applyFont="1" applyBorder="1"/>
    <xf numFmtId="0" fontId="19" fillId="0" borderId="14" xfId="0" applyFont="1" applyBorder="1"/>
    <xf numFmtId="187" fontId="29" fillId="0" borderId="4" xfId="23" applyNumberFormat="1" applyFont="1" applyBorder="1" applyAlignment="1">
      <alignment horizontal="left" vertical="top"/>
    </xf>
    <xf numFmtId="187" fontId="28" fillId="0" borderId="14" xfId="1" applyNumberFormat="1" applyFont="1" applyBorder="1" applyAlignment="1">
      <alignment vertical="top"/>
    </xf>
    <xf numFmtId="0" fontId="19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5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187" fontId="9" fillId="0" borderId="1" xfId="1" applyNumberFormat="1" applyFont="1" applyBorder="1" applyAlignment="1"/>
    <xf numFmtId="187" fontId="9" fillId="0" borderId="4" xfId="1" applyNumberFormat="1" applyFont="1" applyBorder="1" applyAlignment="1"/>
    <xf numFmtId="0" fontId="23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5" fillId="0" borderId="7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Fill="1" applyAlignment="1">
      <alignment horizontal="left"/>
    </xf>
    <xf numFmtId="0" fontId="25" fillId="0" borderId="0" xfId="0" applyFont="1" applyFill="1"/>
    <xf numFmtId="0" fontId="25" fillId="0" borderId="12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187" fontId="17" fillId="0" borderId="12" xfId="1" applyNumberFormat="1" applyFont="1" applyBorder="1" applyAlignment="1">
      <alignment horizontal="left" vertical="top"/>
    </xf>
    <xf numFmtId="187" fontId="17" fillId="0" borderId="1" xfId="1" applyNumberFormat="1" applyFont="1" applyBorder="1" applyAlignment="1">
      <alignment vertical="top"/>
    </xf>
    <xf numFmtId="187" fontId="69" fillId="0" borderId="12" xfId="1" applyNumberFormat="1" applyFont="1" applyBorder="1" applyAlignment="1">
      <alignment horizontal="left" vertical="top"/>
    </xf>
    <xf numFmtId="3" fontId="20" fillId="0" borderId="2" xfId="0" applyNumberFormat="1" applyFont="1" applyBorder="1"/>
    <xf numFmtId="3" fontId="20" fillId="0" borderId="12" xfId="0" applyNumberFormat="1" applyFont="1" applyBorder="1"/>
    <xf numFmtId="3" fontId="20" fillId="0" borderId="2" xfId="0" applyNumberFormat="1" applyFont="1" applyFill="1" applyBorder="1"/>
    <xf numFmtId="187" fontId="17" fillId="0" borderId="15" xfId="1" applyNumberFormat="1" applyFont="1" applyBorder="1" applyAlignment="1">
      <alignment horizontal="left" vertical="top"/>
    </xf>
    <xf numFmtId="187" fontId="69" fillId="0" borderId="10" xfId="1" applyNumberFormat="1" applyFont="1" applyBorder="1" applyAlignment="1">
      <alignment horizontal="left" vertical="top"/>
    </xf>
    <xf numFmtId="187" fontId="69" fillId="0" borderId="15" xfId="1" applyNumberFormat="1" applyFont="1" applyBorder="1" applyAlignment="1">
      <alignment horizontal="left" vertical="top"/>
    </xf>
    <xf numFmtId="0" fontId="20" fillId="0" borderId="0" xfId="0" applyFont="1" applyFill="1" applyBorder="1"/>
    <xf numFmtId="0" fontId="20" fillId="0" borderId="1" xfId="0" applyFont="1" applyBorder="1"/>
    <xf numFmtId="3" fontId="20" fillId="0" borderId="12" xfId="0" applyNumberFormat="1" applyFont="1" applyFill="1" applyBorder="1"/>
    <xf numFmtId="0" fontId="20" fillId="0" borderId="14" xfId="0" applyFont="1" applyFill="1" applyBorder="1"/>
    <xf numFmtId="187" fontId="17" fillId="0" borderId="14" xfId="1" applyNumberFormat="1" applyFont="1" applyBorder="1" applyAlignment="1">
      <alignment horizontal="left" vertical="top"/>
    </xf>
    <xf numFmtId="0" fontId="20" fillId="0" borderId="5" xfId="0" applyFont="1" applyFill="1" applyBorder="1"/>
    <xf numFmtId="187" fontId="17" fillId="0" borderId="0" xfId="1" applyNumberFormat="1" applyFont="1" applyBorder="1" applyAlignment="1">
      <alignment horizontal="left" vertical="top"/>
    </xf>
    <xf numFmtId="3" fontId="20" fillId="0" borderId="0" xfId="0" applyNumberFormat="1" applyFont="1" applyFill="1" applyBorder="1"/>
    <xf numFmtId="187" fontId="17" fillId="0" borderId="1" xfId="1" applyNumberFormat="1" applyFont="1" applyBorder="1" applyAlignment="1">
      <alignment horizontal="left" vertical="top"/>
    </xf>
    <xf numFmtId="3" fontId="20" fillId="0" borderId="15" xfId="0" applyNumberFormat="1" applyFont="1" applyFill="1" applyBorder="1"/>
    <xf numFmtId="187" fontId="17" fillId="0" borderId="10" xfId="1" applyNumberFormat="1" applyFont="1" applyBorder="1" applyAlignment="1">
      <alignment horizontal="left" vertical="top"/>
    </xf>
    <xf numFmtId="0" fontId="20" fillId="0" borderId="15" xfId="0" applyFont="1" applyFill="1" applyBorder="1"/>
    <xf numFmtId="187" fontId="17" fillId="0" borderId="4" xfId="1" applyNumberFormat="1" applyFont="1" applyBorder="1" applyAlignment="1">
      <alignment horizontal="left" vertical="top"/>
    </xf>
    <xf numFmtId="3" fontId="20" fillId="0" borderId="1" xfId="0" applyNumberFormat="1" applyFont="1" applyBorder="1"/>
    <xf numFmtId="0" fontId="20" fillId="0" borderId="4" xfId="0" applyFont="1" applyFill="1" applyBorder="1"/>
    <xf numFmtId="187" fontId="17" fillId="0" borderId="15" xfId="1" applyNumberFormat="1" applyFont="1" applyFill="1" applyBorder="1" applyAlignment="1">
      <alignment vertical="top"/>
    </xf>
    <xf numFmtId="187" fontId="17" fillId="0" borderId="15" xfId="1" applyNumberFormat="1" applyFont="1" applyFill="1" applyBorder="1" applyAlignment="1">
      <alignment horizontal="left" vertical="top"/>
    </xf>
    <xf numFmtId="3" fontId="20" fillId="0" borderId="0" xfId="0" applyNumberFormat="1" applyFont="1" applyFill="1"/>
    <xf numFmtId="187" fontId="17" fillId="0" borderId="14" xfId="1" applyNumberFormat="1" applyFont="1" applyFill="1" applyBorder="1" applyAlignment="1">
      <alignment vertical="top"/>
    </xf>
    <xf numFmtId="187" fontId="17" fillId="0" borderId="14" xfId="1" applyNumberFormat="1" applyFont="1" applyFill="1" applyBorder="1" applyAlignment="1">
      <alignment horizontal="left" vertical="top"/>
    </xf>
    <xf numFmtId="0" fontId="63" fillId="0" borderId="0" xfId="0" applyFont="1" applyFill="1"/>
    <xf numFmtId="3" fontId="20" fillId="0" borderId="11" xfId="0" applyNumberFormat="1" applyFont="1" applyFill="1" applyBorder="1"/>
    <xf numFmtId="3" fontId="20" fillId="0" borderId="6" xfId="0" applyNumberFormat="1" applyFont="1" applyFill="1" applyBorder="1"/>
    <xf numFmtId="3" fontId="20" fillId="0" borderId="5" xfId="0" applyNumberFormat="1" applyFont="1" applyFill="1" applyBorder="1"/>
    <xf numFmtId="3" fontId="20" fillId="0" borderId="14" xfId="0" applyNumberFormat="1" applyFont="1" applyFill="1" applyBorder="1"/>
    <xf numFmtId="0" fontId="20" fillId="0" borderId="4" xfId="0" applyFont="1" applyBorder="1" applyAlignment="1">
      <alignment horizontal="center"/>
    </xf>
    <xf numFmtId="0" fontId="20" fillId="0" borderId="14" xfId="0" applyFont="1" applyBorder="1" applyAlignment="1">
      <alignment horizontal="left"/>
    </xf>
    <xf numFmtId="187" fontId="20" fillId="0" borderId="12" xfId="1" applyNumberFormat="1" applyFont="1" applyFill="1" applyBorder="1" applyAlignment="1">
      <alignment vertical="top"/>
    </xf>
    <xf numFmtId="187" fontId="20" fillId="0" borderId="15" xfId="1" applyNumberFormat="1" applyFont="1" applyFill="1" applyBorder="1" applyAlignment="1">
      <alignment vertical="top"/>
    </xf>
    <xf numFmtId="0" fontId="63" fillId="0" borderId="14" xfId="0" applyFont="1" applyBorder="1"/>
    <xf numFmtId="187" fontId="17" fillId="0" borderId="11" xfId="1" applyNumberFormat="1" applyFont="1" applyBorder="1" applyAlignment="1">
      <alignment vertical="top"/>
    </xf>
    <xf numFmtId="187" fontId="17" fillId="0" borderId="3" xfId="1" applyNumberFormat="1" applyFont="1" applyBorder="1" applyAlignment="1">
      <alignment vertical="top"/>
    </xf>
    <xf numFmtId="0" fontId="63" fillId="0" borderId="0" xfId="0" applyFont="1" applyBorder="1"/>
    <xf numFmtId="0" fontId="0" fillId="0" borderId="15" xfId="0" applyBorder="1" applyAlignment="1">
      <alignment horizontal="center"/>
    </xf>
    <xf numFmtId="0" fontId="37" fillId="0" borderId="15" xfId="0" applyFont="1" applyBorder="1"/>
    <xf numFmtId="0" fontId="0" fillId="0" borderId="15" xfId="0" applyBorder="1"/>
    <xf numFmtId="0" fontId="2" fillId="0" borderId="14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3" fillId="0" borderId="10" xfId="0" applyFont="1" applyBorder="1"/>
    <xf numFmtId="0" fontId="9" fillId="0" borderId="3" xfId="0" applyFont="1" applyBorder="1" applyAlignment="1">
      <alignment horizontal="center"/>
    </xf>
    <xf numFmtId="187" fontId="9" fillId="0" borderId="15" xfId="1" applyNumberFormat="1" applyFont="1" applyFill="1" applyBorder="1" applyAlignment="1">
      <alignment vertical="top"/>
    </xf>
    <xf numFmtId="187" fontId="9" fillId="0" borderId="5" xfId="1" applyNumberFormat="1" applyFont="1" applyFill="1" applyBorder="1" applyAlignment="1">
      <alignment vertical="top"/>
    </xf>
    <xf numFmtId="187" fontId="7" fillId="0" borderId="10" xfId="1" applyNumberFormat="1" applyFont="1" applyFill="1" applyBorder="1" applyAlignment="1">
      <alignment vertical="top"/>
    </xf>
    <xf numFmtId="187" fontId="7" fillId="0" borderId="6" xfId="1" applyNumberFormat="1" applyFont="1" applyFill="1" applyBorder="1" applyAlignment="1">
      <alignment vertical="top"/>
    </xf>
    <xf numFmtId="0" fontId="2" fillId="0" borderId="0" xfId="0" applyFont="1" applyAlignment="1">
      <alignment horizontal="left"/>
    </xf>
    <xf numFmtId="0" fontId="15" fillId="0" borderId="14" xfId="0" applyFont="1" applyBorder="1" applyAlignment="1">
      <alignment horizontal="center"/>
    </xf>
    <xf numFmtId="0" fontId="9" fillId="3" borderId="0" xfId="0" applyFont="1" applyFill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87" fontId="23" fillId="0" borderId="1" xfId="16" applyNumberFormat="1" applyFont="1" applyBorder="1" applyAlignment="1">
      <alignment horizontal="left" vertical="top"/>
    </xf>
    <xf numFmtId="187" fontId="23" fillId="0" borderId="4" xfId="16" applyNumberFormat="1" applyFont="1" applyBorder="1" applyAlignment="1">
      <alignment horizontal="left" vertical="top"/>
    </xf>
    <xf numFmtId="187" fontId="23" fillId="0" borderId="1" xfId="1" applyNumberFormat="1" applyFont="1" applyBorder="1" applyAlignment="1">
      <alignment horizontal="left" vertical="top" wrapText="1"/>
    </xf>
    <xf numFmtId="3" fontId="23" fillId="0" borderId="1" xfId="0" applyNumberFormat="1" applyFont="1" applyBorder="1"/>
    <xf numFmtId="187" fontId="23" fillId="0" borderId="3" xfId="15" applyNumberFormat="1" applyFont="1" applyBorder="1" applyAlignment="1">
      <alignment horizontal="left" vertical="top"/>
    </xf>
    <xf numFmtId="187" fontId="23" fillId="0" borderId="11" xfId="15" applyNumberFormat="1" applyFont="1" applyBorder="1" applyAlignment="1">
      <alignment horizontal="left" vertical="top"/>
    </xf>
    <xf numFmtId="187" fontId="23" fillId="0" borderId="6" xfId="15" applyNumberFormat="1" applyFont="1" applyBorder="1" applyAlignment="1">
      <alignment horizontal="left" vertical="top"/>
    </xf>
    <xf numFmtId="187" fontId="23" fillId="0" borderId="12" xfId="18" applyNumberFormat="1" applyFont="1" applyBorder="1" applyAlignment="1">
      <alignment horizontal="left" vertical="top"/>
    </xf>
    <xf numFmtId="187" fontId="23" fillId="0" borderId="14" xfId="18" applyNumberFormat="1" applyFont="1" applyBorder="1" applyAlignment="1">
      <alignment horizontal="left" vertical="top"/>
    </xf>
    <xf numFmtId="0" fontId="2" fillId="3" borderId="0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187" fontId="23" fillId="0" borderId="3" xfId="3" applyNumberFormat="1" applyFont="1" applyBorder="1" applyAlignment="1">
      <alignment horizontal="left" vertical="top"/>
    </xf>
    <xf numFmtId="187" fontId="7" fillId="0" borderId="10" xfId="1" applyNumberFormat="1" applyFont="1" applyBorder="1" applyAlignment="1">
      <alignment vertical="top"/>
    </xf>
    <xf numFmtId="0" fontId="7" fillId="0" borderId="10" xfId="0" applyFont="1" applyBorder="1" applyAlignment="1">
      <alignment horizontal="center"/>
    </xf>
    <xf numFmtId="187" fontId="23" fillId="0" borderId="11" xfId="3" applyNumberFormat="1" applyFont="1" applyBorder="1" applyAlignment="1">
      <alignment horizontal="left" vertical="top"/>
    </xf>
    <xf numFmtId="0" fontId="23" fillId="0" borderId="4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7" fillId="0" borderId="0" xfId="0" applyFont="1" applyAlignment="1">
      <alignment horizontal="center"/>
    </xf>
    <xf numFmtId="3" fontId="23" fillId="0" borderId="15" xfId="0" applyNumberFormat="1" applyFont="1" applyBorder="1"/>
    <xf numFmtId="0" fontId="4" fillId="0" borderId="12" xfId="0" applyFont="1" applyBorder="1"/>
    <xf numFmtId="187" fontId="23" fillId="0" borderId="1" xfId="4" applyNumberFormat="1" applyFont="1" applyBorder="1" applyAlignment="1">
      <alignment horizontal="left" vertical="top"/>
    </xf>
    <xf numFmtId="187" fontId="23" fillId="0" borderId="4" xfId="4" applyNumberFormat="1" applyFont="1" applyBorder="1" applyAlignment="1">
      <alignment horizontal="left" vertical="top"/>
    </xf>
    <xf numFmtId="187" fontId="70" fillId="0" borderId="12" xfId="1" applyNumberFormat="1" applyFont="1" applyBorder="1" applyAlignment="1">
      <alignment horizontal="left" vertical="top"/>
    </xf>
    <xf numFmtId="187" fontId="7" fillId="0" borderId="1" xfId="1" applyNumberFormat="1" applyFont="1" applyBorder="1" applyAlignment="1">
      <alignment horizontal="center" vertical="top"/>
    </xf>
    <xf numFmtId="187" fontId="7" fillId="0" borderId="4" xfId="1" applyNumberFormat="1" applyFont="1" applyBorder="1" applyAlignment="1">
      <alignment horizontal="center" vertical="top"/>
    </xf>
    <xf numFmtId="187" fontId="23" fillId="0" borderId="1" xfId="3" applyNumberFormat="1" applyFont="1" applyBorder="1" applyAlignment="1">
      <alignment horizontal="left" vertical="top"/>
    </xf>
    <xf numFmtId="187" fontId="23" fillId="0" borderId="10" xfId="3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3" borderId="0" xfId="0" applyFont="1" applyFill="1" applyAlignment="1">
      <alignment horizontal="left"/>
    </xf>
    <xf numFmtId="3" fontId="4" fillId="0" borderId="12" xfId="0" applyNumberFormat="1" applyFont="1" applyBorder="1"/>
    <xf numFmtId="0" fontId="23" fillId="0" borderId="6" xfId="0" applyFont="1" applyBorder="1"/>
    <xf numFmtId="0" fontId="17" fillId="0" borderId="1" xfId="0" applyFont="1" applyBorder="1"/>
    <xf numFmtId="3" fontId="17" fillId="0" borderId="12" xfId="0" applyNumberFormat="1" applyFont="1" applyBorder="1"/>
    <xf numFmtId="3" fontId="17" fillId="0" borderId="12" xfId="0" applyNumberFormat="1" applyFont="1" applyFill="1" applyBorder="1"/>
    <xf numFmtId="0" fontId="17" fillId="0" borderId="12" xfId="0" applyFont="1" applyBorder="1"/>
    <xf numFmtId="0" fontId="17" fillId="0" borderId="2" xfId="0" applyFont="1" applyBorder="1"/>
    <xf numFmtId="0" fontId="17" fillId="0" borderId="4" xfId="0" applyFont="1" applyBorder="1"/>
    <xf numFmtId="0" fontId="17" fillId="0" borderId="14" xfId="0" applyFont="1" applyBorder="1"/>
    <xf numFmtId="0" fontId="17" fillId="0" borderId="14" xfId="0" applyFont="1" applyFill="1" applyBorder="1"/>
    <xf numFmtId="0" fontId="17" fillId="0" borderId="5" xfId="0" applyFont="1" applyBorder="1"/>
    <xf numFmtId="3" fontId="23" fillId="0" borderId="3" xfId="0" applyNumberFormat="1" applyFont="1" applyBorder="1"/>
    <xf numFmtId="3" fontId="23" fillId="0" borderId="11" xfId="0" applyNumberFormat="1" applyFont="1" applyBorder="1"/>
    <xf numFmtId="0" fontId="23" fillId="0" borderId="11" xfId="0" applyFont="1" applyBorder="1"/>
    <xf numFmtId="49" fontId="23" fillId="0" borderId="10" xfId="1" applyNumberFormat="1" applyFont="1" applyBorder="1" applyAlignment="1">
      <alignment vertical="center"/>
    </xf>
    <xf numFmtId="187" fontId="27" fillId="0" borderId="4" xfId="1" applyNumberFormat="1" applyFont="1" applyBorder="1" applyAlignment="1">
      <alignment horizontal="left" vertical="top"/>
    </xf>
    <xf numFmtId="187" fontId="7" fillId="0" borderId="2" xfId="1" applyNumberFormat="1" applyFont="1" applyBorder="1" applyAlignment="1">
      <alignment vertical="top"/>
    </xf>
    <xf numFmtId="187" fontId="24" fillId="0" borderId="10" xfId="5" applyNumberFormat="1" applyFont="1" applyBorder="1" applyAlignment="1">
      <alignment horizontal="left" vertical="top"/>
    </xf>
    <xf numFmtId="187" fontId="7" fillId="0" borderId="4" xfId="5" applyNumberFormat="1" applyFont="1" applyBorder="1" applyAlignment="1">
      <alignment horizontal="left" vertical="top"/>
    </xf>
    <xf numFmtId="187" fontId="23" fillId="0" borderId="1" xfId="9" applyNumberFormat="1" applyFont="1" applyBorder="1" applyAlignment="1">
      <alignment horizontal="left" vertical="top"/>
    </xf>
    <xf numFmtId="187" fontId="23" fillId="0" borderId="4" xfId="9" applyNumberFormat="1" applyFont="1" applyBorder="1" applyAlignment="1">
      <alignment horizontal="left" vertical="top"/>
    </xf>
    <xf numFmtId="187" fontId="7" fillId="0" borderId="1" xfId="6" applyNumberFormat="1" applyFont="1" applyBorder="1" applyAlignment="1">
      <alignment horizontal="left" vertical="top"/>
    </xf>
    <xf numFmtId="187" fontId="7" fillId="0" borderId="4" xfId="6" applyNumberFormat="1" applyFont="1" applyBorder="1" applyAlignment="1">
      <alignment horizontal="left" vertical="top"/>
    </xf>
    <xf numFmtId="187" fontId="23" fillId="0" borderId="12" xfId="7" applyNumberFormat="1" applyFont="1" applyBorder="1" applyAlignment="1">
      <alignment vertical="top"/>
    </xf>
    <xf numFmtId="187" fontId="24" fillId="0" borderId="10" xfId="7" applyNumberFormat="1" applyFont="1" applyBorder="1" applyAlignment="1">
      <alignment horizontal="left" vertical="top"/>
    </xf>
    <xf numFmtId="187" fontId="7" fillId="0" borderId="10" xfId="5" applyNumberFormat="1" applyFont="1" applyBorder="1" applyAlignment="1">
      <alignment horizontal="left" vertical="top"/>
    </xf>
    <xf numFmtId="187" fontId="7" fillId="0" borderId="12" xfId="6" applyNumberFormat="1" applyFont="1" applyBorder="1" applyAlignment="1">
      <alignment horizontal="left" vertical="top"/>
    </xf>
    <xf numFmtId="187" fontId="7" fillId="0" borderId="14" xfId="6" applyNumberFormat="1" applyFont="1" applyBorder="1" applyAlignment="1">
      <alignment horizontal="left" vertical="top"/>
    </xf>
    <xf numFmtId="0" fontId="4" fillId="3" borderId="0" xfId="0" applyFont="1" applyFill="1" applyAlignment="1">
      <alignment horizontal="left"/>
    </xf>
    <xf numFmtId="187" fontId="24" fillId="0" borderId="10" xfId="1" applyNumberFormat="1" applyFont="1" applyBorder="1" applyAlignment="1">
      <alignment horizontal="left" vertical="top"/>
    </xf>
    <xf numFmtId="187" fontId="7" fillId="0" borderId="10" xfId="6" applyNumberFormat="1" applyFont="1" applyBorder="1" applyAlignment="1">
      <alignment horizontal="left" vertical="top"/>
    </xf>
    <xf numFmtId="0" fontId="2" fillId="3" borderId="0" xfId="0" applyFont="1" applyFill="1"/>
    <xf numFmtId="0" fontId="23" fillId="0" borderId="11" xfId="0" applyFont="1" applyBorder="1" applyAlignment="1">
      <alignment horizontal="center"/>
    </xf>
    <xf numFmtId="3" fontId="23" fillId="0" borderId="15" xfId="0" applyNumberFormat="1" applyFont="1" applyBorder="1" applyAlignment="1">
      <alignment horizontal="right"/>
    </xf>
    <xf numFmtId="0" fontId="23" fillId="0" borderId="6" xfId="0" applyFont="1" applyBorder="1" applyAlignment="1">
      <alignment horizontal="center"/>
    </xf>
    <xf numFmtId="0" fontId="23" fillId="0" borderId="14" xfId="0" applyFont="1" applyBorder="1" applyAlignment="1">
      <alignment horizontal="right"/>
    </xf>
    <xf numFmtId="187" fontId="23" fillId="0" borderId="12" xfId="24" applyNumberFormat="1" applyFont="1" applyBorder="1" applyAlignment="1">
      <alignment vertical="top"/>
    </xf>
    <xf numFmtId="0" fontId="4" fillId="0" borderId="15" xfId="0" applyFont="1" applyBorder="1"/>
    <xf numFmtId="187" fontId="23" fillId="0" borderId="14" xfId="24" applyNumberFormat="1" applyFont="1" applyBorder="1" applyAlignment="1">
      <alignment vertical="top"/>
    </xf>
    <xf numFmtId="187" fontId="7" fillId="0" borderId="12" xfId="17" applyNumberFormat="1" applyFont="1" applyBorder="1" applyAlignment="1">
      <alignment vertical="top"/>
    </xf>
    <xf numFmtId="187" fontId="7" fillId="0" borderId="14" xfId="17" applyNumberFormat="1" applyFont="1" applyBorder="1" applyAlignment="1">
      <alignment vertical="top"/>
    </xf>
    <xf numFmtId="187" fontId="23" fillId="0" borderId="1" xfId="20" applyNumberFormat="1" applyFont="1" applyBorder="1" applyAlignment="1">
      <alignment horizontal="left" vertical="top"/>
    </xf>
    <xf numFmtId="187" fontId="23" fillId="0" borderId="4" xfId="20" applyNumberFormat="1" applyFont="1" applyBorder="1" applyAlignment="1">
      <alignment horizontal="left" vertical="top"/>
    </xf>
    <xf numFmtId="0" fontId="7" fillId="0" borderId="12" xfId="0" applyFont="1" applyBorder="1"/>
    <xf numFmtId="0" fontId="7" fillId="0" borderId="14" xfId="0" applyFont="1" applyBorder="1"/>
    <xf numFmtId="3" fontId="23" fillId="0" borderId="15" xfId="0" applyNumberFormat="1" applyFont="1" applyBorder="1" applyAlignment="1">
      <alignment horizontal="center"/>
    </xf>
    <xf numFmtId="0" fontId="23" fillId="0" borderId="12" xfId="0" applyFont="1" applyBorder="1" applyAlignment="1">
      <alignment horizontal="left"/>
    </xf>
    <xf numFmtId="187" fontId="23" fillId="0" borderId="1" xfId="23" applyNumberFormat="1" applyFont="1" applyBorder="1" applyAlignment="1">
      <alignment horizontal="left" vertical="top"/>
    </xf>
    <xf numFmtId="0" fontId="7" fillId="0" borderId="0" xfId="0" applyFont="1"/>
    <xf numFmtId="3" fontId="4" fillId="0" borderId="15" xfId="0" applyNumberFormat="1" applyFont="1" applyBorder="1"/>
    <xf numFmtId="187" fontId="23" fillId="0" borderId="10" xfId="23" applyNumberFormat="1" applyFont="1" applyBorder="1" applyAlignment="1">
      <alignment horizontal="left" vertical="top"/>
    </xf>
    <xf numFmtId="187" fontId="23" fillId="0" borderId="1" xfId="21" applyNumberFormat="1" applyFont="1" applyBorder="1" applyAlignment="1">
      <alignment horizontal="left" vertical="top"/>
    </xf>
    <xf numFmtId="187" fontId="23" fillId="0" borderId="4" xfId="21" applyNumberFormat="1" applyFont="1" applyBorder="1" applyAlignment="1">
      <alignment horizontal="left" vertical="top"/>
    </xf>
    <xf numFmtId="0" fontId="3" fillId="3" borderId="0" xfId="0" applyFont="1" applyFill="1" applyBorder="1" applyAlignment="1">
      <alignment horizontal="left"/>
    </xf>
    <xf numFmtId="187" fontId="31" fillId="0" borderId="10" xfId="1" applyNumberFormat="1" applyFont="1" applyFill="1" applyBorder="1" applyAlignment="1">
      <alignment vertical="top"/>
    </xf>
    <xf numFmtId="0" fontId="2" fillId="3" borderId="0" xfId="0" applyFont="1" applyFill="1" applyBorder="1"/>
    <xf numFmtId="187" fontId="9" fillId="0" borderId="0" xfId="1" applyNumberFormat="1" applyFont="1" applyFill="1" applyBorder="1" applyAlignment="1">
      <alignment vertical="top"/>
    </xf>
    <xf numFmtId="187" fontId="9" fillId="0" borderId="14" xfId="1" applyNumberFormat="1" applyFont="1" applyFill="1" applyBorder="1" applyAlignment="1">
      <alignment vertical="top"/>
    </xf>
    <xf numFmtId="49" fontId="9" fillId="0" borderId="15" xfId="0" applyNumberFormat="1" applyFont="1" applyBorder="1"/>
    <xf numFmtId="187" fontId="71" fillId="0" borderId="12" xfId="1" applyNumberFormat="1" applyFont="1" applyBorder="1" applyAlignment="1">
      <alignment vertical="top"/>
    </xf>
    <xf numFmtId="0" fontId="2" fillId="2" borderId="0" xfId="0" applyFont="1" applyFill="1" applyAlignment="1">
      <alignment horizontal="left"/>
    </xf>
    <xf numFmtId="187" fontId="2" fillId="0" borderId="12" xfId="1" applyNumberFormat="1" applyFont="1" applyBorder="1"/>
    <xf numFmtId="187" fontId="20" fillId="0" borderId="12" xfId="1" applyNumberFormat="1" applyFont="1" applyBorder="1" applyAlignment="1">
      <alignment horizontal="center" vertical="top"/>
    </xf>
    <xf numFmtId="187" fontId="20" fillId="0" borderId="14" xfId="1" applyNumberFormat="1" applyFont="1" applyBorder="1" applyAlignment="1">
      <alignment horizontal="center" vertical="top"/>
    </xf>
    <xf numFmtId="0" fontId="30" fillId="0" borderId="4" xfId="0" applyFont="1" applyBorder="1"/>
    <xf numFmtId="187" fontId="8" fillId="0" borderId="6" xfId="1" applyNumberFormat="1" applyFont="1" applyBorder="1" applyAlignment="1">
      <alignment horizontal="left" vertical="top"/>
    </xf>
    <xf numFmtId="187" fontId="20" fillId="0" borderId="15" xfId="1" applyNumberFormat="1" applyFont="1" applyBorder="1" applyAlignment="1">
      <alignment horizontal="center" vertical="top"/>
    </xf>
    <xf numFmtId="187" fontId="20" fillId="0" borderId="0" xfId="1" applyNumberFormat="1" applyFont="1" applyBorder="1" applyAlignment="1">
      <alignment horizontal="center" vertical="top"/>
    </xf>
    <xf numFmtId="0" fontId="30" fillId="0" borderId="0" xfId="0" applyFont="1" applyBorder="1"/>
    <xf numFmtId="0" fontId="72" fillId="0" borderId="15" xfId="0" applyFont="1" applyBorder="1"/>
    <xf numFmtId="49" fontId="9" fillId="0" borderId="15" xfId="1" applyNumberFormat="1" applyFont="1" applyBorder="1" applyAlignment="1">
      <alignment vertical="top"/>
    </xf>
    <xf numFmtId="49" fontId="9" fillId="0" borderId="14" xfId="1" applyNumberFormat="1" applyFont="1" applyBorder="1" applyAlignment="1">
      <alignment vertical="top"/>
    </xf>
    <xf numFmtId="49" fontId="9" fillId="0" borderId="0" xfId="1" applyNumberFormat="1" applyFont="1" applyBorder="1" applyAlignment="1">
      <alignment vertical="top"/>
    </xf>
    <xf numFmtId="0" fontId="30" fillId="0" borderId="1" xfId="0" applyFont="1" applyBorder="1"/>
    <xf numFmtId="0" fontId="30" fillId="0" borderId="10" xfId="0" applyFont="1" applyBorder="1"/>
    <xf numFmtId="187" fontId="9" fillId="0" borderId="12" xfId="1" applyNumberFormat="1" applyFont="1" applyFill="1" applyBorder="1" applyAlignment="1">
      <alignment horizontal="left" vertical="top"/>
    </xf>
    <xf numFmtId="187" fontId="9" fillId="0" borderId="15" xfId="1" applyNumberFormat="1" applyFont="1" applyFill="1" applyBorder="1" applyAlignment="1">
      <alignment horizontal="left" vertical="top"/>
    </xf>
    <xf numFmtId="187" fontId="8" fillId="0" borderId="0" xfId="1" applyNumberFormat="1" applyFont="1" applyFill="1" applyBorder="1" applyAlignment="1">
      <alignment horizontal="left" vertical="top"/>
    </xf>
    <xf numFmtId="187" fontId="8" fillId="0" borderId="12" xfId="1" applyNumberFormat="1" applyFont="1" applyFill="1" applyBorder="1" applyAlignment="1">
      <alignment horizontal="left" vertical="top"/>
    </xf>
    <xf numFmtId="187" fontId="9" fillId="0" borderId="1" xfId="1" applyNumberFormat="1" applyFont="1" applyFill="1" applyBorder="1" applyAlignment="1">
      <alignment horizontal="left" vertical="top"/>
    </xf>
    <xf numFmtId="187" fontId="9" fillId="0" borderId="4" xfId="1" applyNumberFormat="1" applyFont="1" applyFill="1" applyBorder="1" applyAlignment="1">
      <alignment vertical="top"/>
    </xf>
    <xf numFmtId="187" fontId="8" fillId="0" borderId="14" xfId="1" applyNumberFormat="1" applyFont="1" applyBorder="1" applyAlignment="1">
      <alignment horizontal="left" vertical="top"/>
    </xf>
    <xf numFmtId="187" fontId="8" fillId="0" borderId="12" xfId="1" applyNumberFormat="1" applyFont="1" applyBorder="1" applyAlignment="1">
      <alignment horizontal="left" vertical="top"/>
    </xf>
    <xf numFmtId="187" fontId="9" fillId="0" borderId="3" xfId="1" applyNumberFormat="1" applyFont="1" applyFill="1" applyBorder="1" applyAlignment="1">
      <alignment horizontal="left" vertical="top"/>
    </xf>
    <xf numFmtId="187" fontId="9" fillId="0" borderId="6" xfId="1" applyNumberFormat="1" applyFont="1" applyFill="1" applyBorder="1" applyAlignment="1">
      <alignment horizontal="left" vertical="top"/>
    </xf>
    <xf numFmtId="187" fontId="9" fillId="0" borderId="11" xfId="1" applyNumberFormat="1" applyFont="1" applyFill="1" applyBorder="1" applyAlignment="1">
      <alignment vertical="top"/>
    </xf>
    <xf numFmtId="187" fontId="31" fillId="0" borderId="15" xfId="1" applyNumberFormat="1" applyFont="1" applyFill="1" applyBorder="1" applyAlignment="1">
      <alignment horizontal="left" vertical="top"/>
    </xf>
    <xf numFmtId="187" fontId="9" fillId="0" borderId="10" xfId="1" applyNumberFormat="1" applyFont="1" applyFill="1" applyBorder="1" applyAlignment="1">
      <alignment horizontal="left" vertical="top"/>
    </xf>
    <xf numFmtId="187" fontId="9" fillId="0" borderId="3" xfId="1" applyNumberFormat="1" applyFont="1" applyFill="1" applyBorder="1" applyAlignment="1">
      <alignment vertical="top"/>
    </xf>
    <xf numFmtId="187" fontId="9" fillId="0" borderId="6" xfId="1" applyNumberFormat="1" applyFont="1" applyFill="1" applyBorder="1" applyAlignment="1">
      <alignment vertical="top"/>
    </xf>
    <xf numFmtId="187" fontId="9" fillId="0" borderId="4" xfId="1" applyNumberFormat="1" applyFont="1" applyFill="1" applyBorder="1" applyAlignment="1">
      <alignment horizontal="left" vertical="top"/>
    </xf>
    <xf numFmtId="187" fontId="9" fillId="0" borderId="14" xfId="1" applyNumberFormat="1" applyFont="1" applyFill="1" applyBorder="1" applyAlignment="1">
      <alignment horizontal="left" vertical="top"/>
    </xf>
    <xf numFmtId="187" fontId="71" fillId="0" borderId="12" xfId="1" applyNumberFormat="1" applyFont="1" applyBorder="1" applyAlignment="1">
      <alignment horizontal="left" vertical="top"/>
    </xf>
    <xf numFmtId="187" fontId="71" fillId="0" borderId="14" xfId="1" applyNumberFormat="1" applyFont="1" applyBorder="1" applyAlignment="1">
      <alignment horizontal="left" vertical="top"/>
    </xf>
    <xf numFmtId="187" fontId="20" fillId="0" borderId="10" xfId="1" applyNumberFormat="1" applyFont="1" applyBorder="1" applyAlignment="1">
      <alignment horizontal="center" vertical="top"/>
    </xf>
    <xf numFmtId="187" fontId="9" fillId="0" borderId="12" xfId="1" applyNumberFormat="1" applyFont="1" applyBorder="1" applyAlignment="1">
      <alignment horizontal="center" vertical="center"/>
    </xf>
    <xf numFmtId="187" fontId="9" fillId="0" borderId="14" xfId="1" applyNumberFormat="1" applyFont="1" applyBorder="1" applyAlignment="1">
      <alignment horizontal="center" vertical="center"/>
    </xf>
    <xf numFmtId="187" fontId="20" fillId="0" borderId="1" xfId="1" applyNumberFormat="1" applyFont="1" applyBorder="1" applyAlignment="1">
      <alignment horizontal="center" vertical="top"/>
    </xf>
    <xf numFmtId="187" fontId="31" fillId="0" borderId="11" xfId="1" applyNumberFormat="1" applyFont="1" applyBorder="1" applyAlignment="1">
      <alignment horizontal="left" vertical="top"/>
    </xf>
    <xf numFmtId="187" fontId="20" fillId="0" borderId="4" xfId="1" applyNumberFormat="1" applyFont="1" applyBorder="1" applyAlignment="1">
      <alignment horizontal="center" vertical="top"/>
    </xf>
    <xf numFmtId="187" fontId="11" fillId="0" borderId="1" xfId="1" applyNumberFormat="1" applyFont="1" applyBorder="1" applyAlignment="1">
      <alignment horizontal="left" vertical="top"/>
    </xf>
    <xf numFmtId="187" fontId="11" fillId="0" borderId="4" xfId="1" applyNumberFormat="1" applyFont="1" applyBorder="1" applyAlignment="1">
      <alignment horizontal="left" vertical="top"/>
    </xf>
    <xf numFmtId="187" fontId="20" fillId="0" borderId="12" xfId="1" applyNumberFormat="1" applyFont="1" applyFill="1" applyBorder="1" applyAlignment="1">
      <alignment horizontal="center" vertical="top"/>
    </xf>
    <xf numFmtId="187" fontId="20" fillId="0" borderId="14" xfId="1" applyNumberFormat="1" applyFont="1" applyFill="1" applyBorder="1" applyAlignment="1">
      <alignment horizontal="center" vertical="top"/>
    </xf>
    <xf numFmtId="187" fontId="30" fillId="0" borderId="1" xfId="1" applyNumberFormat="1" applyFont="1" applyBorder="1" applyAlignment="1">
      <alignment horizontal="left" vertical="center"/>
    </xf>
    <xf numFmtId="187" fontId="8" fillId="0" borderId="1" xfId="1" applyNumberFormat="1" applyFont="1" applyBorder="1" applyAlignment="1">
      <alignment horizontal="left" vertical="top"/>
    </xf>
    <xf numFmtId="187" fontId="73" fillId="0" borderId="4" xfId="1" applyNumberFormat="1" applyFont="1" applyBorder="1" applyAlignment="1">
      <alignment horizontal="center" vertical="center"/>
    </xf>
    <xf numFmtId="187" fontId="40" fillId="0" borderId="14" xfId="1" applyNumberFormat="1" applyFont="1" applyBorder="1" applyAlignment="1">
      <alignment horizontal="center" vertical="center"/>
    </xf>
    <xf numFmtId="187" fontId="20" fillId="0" borderId="12" xfId="1" applyNumberFormat="1" applyFont="1" applyBorder="1" applyAlignment="1">
      <alignment horizontal="center" vertical="center"/>
    </xf>
    <xf numFmtId="187" fontId="25" fillId="0" borderId="14" xfId="1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187" fontId="25" fillId="0" borderId="4" xfId="1" applyNumberFormat="1" applyFont="1" applyBorder="1" applyAlignment="1">
      <alignment horizontal="center" vertical="center"/>
    </xf>
    <xf numFmtId="187" fontId="8" fillId="0" borderId="4" xfId="1" applyNumberFormat="1" applyFont="1" applyBorder="1" applyAlignment="1">
      <alignment horizontal="left" vertical="top"/>
    </xf>
    <xf numFmtId="187" fontId="8" fillId="0" borderId="2" xfId="1" applyNumberFormat="1" applyFont="1" applyBorder="1" applyAlignment="1">
      <alignment vertical="top"/>
    </xf>
    <xf numFmtId="187" fontId="30" fillId="0" borderId="10" xfId="1" applyNumberFormat="1" applyFont="1" applyBorder="1" applyAlignment="1">
      <alignment horizontal="left" vertical="center"/>
    </xf>
    <xf numFmtId="187" fontId="73" fillId="0" borderId="10" xfId="1" applyNumberFormat="1" applyFont="1" applyBorder="1" applyAlignment="1">
      <alignment horizontal="center" vertical="center"/>
    </xf>
    <xf numFmtId="187" fontId="40" fillId="0" borderId="15" xfId="1" applyNumberFormat="1" applyFont="1" applyBorder="1" applyAlignment="1">
      <alignment horizontal="center" vertical="center"/>
    </xf>
    <xf numFmtId="187" fontId="25" fillId="0" borderId="7" xfId="1" applyNumberFormat="1" applyFont="1" applyBorder="1" applyAlignment="1">
      <alignment horizontal="center" vertical="center"/>
    </xf>
    <xf numFmtId="187" fontId="31" fillId="0" borderId="14" xfId="1" applyNumberFormat="1" applyFont="1" applyFill="1" applyBorder="1" applyAlignment="1">
      <alignment vertical="top"/>
    </xf>
    <xf numFmtId="3" fontId="9" fillId="0" borderId="6" xfId="0" applyNumberFormat="1" applyFont="1" applyBorder="1"/>
    <xf numFmtId="187" fontId="9" fillId="0" borderId="0" xfId="8" applyNumberFormat="1" applyFont="1" applyBorder="1" applyAlignment="1">
      <alignment horizontal="left" vertical="top"/>
    </xf>
    <xf numFmtId="0" fontId="15" fillId="0" borderId="0" xfId="0" applyFont="1" applyAlignment="1">
      <alignment horizontal="left" vertical="center" textRotation="180"/>
    </xf>
    <xf numFmtId="49" fontId="15" fillId="0" borderId="14" xfId="0" applyNumberFormat="1" applyFont="1" applyBorder="1" applyAlignment="1">
      <alignment horizontal="center"/>
    </xf>
    <xf numFmtId="187" fontId="74" fillId="0" borderId="15" xfId="1" applyNumberFormat="1" applyFont="1" applyBorder="1" applyAlignment="1">
      <alignment horizontal="left" vertical="center"/>
    </xf>
    <xf numFmtId="187" fontId="23" fillId="0" borderId="0" xfId="1" applyNumberFormat="1" applyFont="1" applyBorder="1" applyAlignment="1">
      <alignment horizontal="center" vertical="center"/>
    </xf>
    <xf numFmtId="187" fontId="74" fillId="0" borderId="12" xfId="1" applyNumberFormat="1" applyFont="1" applyBorder="1" applyAlignment="1">
      <alignment horizontal="left" vertical="center"/>
    </xf>
    <xf numFmtId="0" fontId="35" fillId="0" borderId="10" xfId="0" applyFont="1" applyBorder="1"/>
    <xf numFmtId="187" fontId="35" fillId="0" borderId="10" xfId="1" applyNumberFormat="1" applyFont="1" applyFill="1" applyBorder="1" applyAlignment="1">
      <alignment vertical="top"/>
    </xf>
    <xf numFmtId="187" fontId="11" fillId="0" borderId="10" xfId="1" applyNumberFormat="1" applyFont="1" applyFill="1" applyBorder="1" applyAlignment="1">
      <alignment vertical="top"/>
    </xf>
    <xf numFmtId="3" fontId="9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31" fillId="0" borderId="2" xfId="0" applyNumberFormat="1" applyFont="1" applyBorder="1"/>
    <xf numFmtId="3" fontId="31" fillId="0" borderId="12" xfId="0" applyNumberFormat="1" applyFont="1" applyBorder="1"/>
    <xf numFmtId="0" fontId="31" fillId="0" borderId="12" xfId="0" applyFont="1" applyBorder="1" applyAlignment="1">
      <alignment horizontal="left"/>
    </xf>
    <xf numFmtId="0" fontId="31" fillId="0" borderId="10" xfId="0" applyFont="1" applyBorder="1" applyAlignment="1">
      <alignment horizontal="center"/>
    </xf>
    <xf numFmtId="187" fontId="31" fillId="0" borderId="15" xfId="1" applyNumberFormat="1" applyFont="1" applyBorder="1" applyAlignment="1">
      <alignment vertical="top"/>
    </xf>
    <xf numFmtId="0" fontId="31" fillId="0" borderId="15" xfId="0" applyFont="1" applyBorder="1" applyAlignment="1">
      <alignment horizontal="left"/>
    </xf>
    <xf numFmtId="0" fontId="31" fillId="0" borderId="5" xfId="0" applyFont="1" applyBorder="1"/>
    <xf numFmtId="0" fontId="31" fillId="0" borderId="14" xfId="0" applyFont="1" applyBorder="1" applyAlignment="1">
      <alignment horizontal="left"/>
    </xf>
    <xf numFmtId="0" fontId="31" fillId="0" borderId="12" xfId="0" applyFont="1" applyBorder="1" applyAlignment="1">
      <alignment horizontal="center"/>
    </xf>
    <xf numFmtId="187" fontId="31" fillId="0" borderId="2" xfId="1" applyNumberFormat="1" applyFont="1" applyBorder="1" applyAlignment="1">
      <alignment vertical="top"/>
    </xf>
    <xf numFmtId="187" fontId="7" fillId="0" borderId="12" xfId="2" applyNumberFormat="1" applyFont="1" applyBorder="1" applyAlignment="1">
      <alignment horizontal="left" vertical="top"/>
    </xf>
    <xf numFmtId="0" fontId="31" fillId="0" borderId="14" xfId="0" applyFont="1" applyBorder="1" applyAlignment="1">
      <alignment horizontal="center"/>
    </xf>
    <xf numFmtId="187" fontId="31" fillId="0" borderId="0" xfId="1" applyNumberFormat="1" applyFont="1" applyBorder="1" applyAlignment="1">
      <alignment vertical="top"/>
    </xf>
    <xf numFmtId="187" fontId="31" fillId="0" borderId="1" xfId="1" applyNumberFormat="1" applyFont="1" applyBorder="1" applyAlignment="1">
      <alignment vertical="top"/>
    </xf>
    <xf numFmtId="187" fontId="31" fillId="0" borderId="4" xfId="1" applyNumberFormat="1" applyFont="1" applyBorder="1" applyAlignment="1">
      <alignment vertical="top"/>
    </xf>
    <xf numFmtId="0" fontId="31" fillId="0" borderId="2" xfId="0" applyFont="1" applyBorder="1"/>
    <xf numFmtId="187" fontId="31" fillId="0" borderId="1" xfId="2" applyNumberFormat="1" applyFont="1" applyBorder="1" applyAlignment="1">
      <alignment vertical="top"/>
    </xf>
    <xf numFmtId="187" fontId="7" fillId="0" borderId="12" xfId="2" applyNumberFormat="1" applyFont="1" applyBorder="1" applyAlignment="1">
      <alignment vertical="top"/>
    </xf>
    <xf numFmtId="187" fontId="31" fillId="0" borderId="4" xfId="2" applyNumberFormat="1" applyFont="1" applyBorder="1" applyAlignment="1">
      <alignment vertical="top"/>
    </xf>
    <xf numFmtId="187" fontId="7" fillId="0" borderId="14" xfId="2" applyNumberFormat="1" applyFont="1" applyBorder="1" applyAlignment="1">
      <alignment horizontal="center" vertical="top"/>
    </xf>
    <xf numFmtId="0" fontId="9" fillId="0" borderId="12" xfId="0" applyFont="1" applyBorder="1" applyAlignment="1"/>
    <xf numFmtId="0" fontId="9" fillId="0" borderId="14" xfId="0" applyFont="1" applyBorder="1" applyAlignment="1"/>
    <xf numFmtId="187" fontId="20" fillId="0" borderId="0" xfId="2" applyNumberFormat="1" applyFont="1" applyBorder="1" applyAlignment="1">
      <alignment vertical="top"/>
    </xf>
    <xf numFmtId="187" fontId="22" fillId="0" borderId="0" xfId="2" applyNumberFormat="1" applyFont="1" applyBorder="1" applyAlignment="1">
      <alignment horizontal="left" vertical="top"/>
    </xf>
    <xf numFmtId="187" fontId="27" fillId="0" borderId="0" xfId="2" applyNumberFormat="1" applyFont="1" applyBorder="1" applyAlignment="1">
      <alignment horizontal="left" vertical="top"/>
    </xf>
    <xf numFmtId="0" fontId="3" fillId="0" borderId="0" xfId="0" applyFont="1" applyAlignment="1">
      <alignment textRotation="180"/>
    </xf>
    <xf numFmtId="187" fontId="17" fillId="0" borderId="6" xfId="1" applyNumberFormat="1" applyFont="1" applyBorder="1" applyAlignment="1">
      <alignment vertical="top"/>
    </xf>
    <xf numFmtId="187" fontId="23" fillId="0" borderId="6" xfId="1" applyNumberFormat="1" applyFont="1" applyBorder="1" applyAlignment="1">
      <alignment vertical="top"/>
    </xf>
    <xf numFmtId="187" fontId="20" fillId="0" borderId="10" xfId="1" applyNumberFormat="1" applyFont="1" applyBorder="1" applyAlignment="1">
      <alignment vertical="top"/>
    </xf>
    <xf numFmtId="0" fontId="8" fillId="0" borderId="15" xfId="0" applyFont="1" applyBorder="1"/>
    <xf numFmtId="187" fontId="5" fillId="0" borderId="7" xfId="1" applyNumberFormat="1" applyFont="1" applyBorder="1" applyAlignment="1">
      <alignment horizontal="center" vertical="top"/>
    </xf>
    <xf numFmtId="187" fontId="17" fillId="0" borderId="0" xfId="1" applyNumberFormat="1" applyFont="1" applyAlignment="1">
      <alignment vertical="top"/>
    </xf>
    <xf numFmtId="187" fontId="22" fillId="0" borderId="0" xfId="1" applyNumberFormat="1" applyFont="1" applyAlignment="1">
      <alignment vertical="top"/>
    </xf>
    <xf numFmtId="187" fontId="16" fillId="0" borderId="14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7" fontId="30" fillId="0" borderId="14" xfId="0" applyNumberFormat="1" applyFont="1" applyBorder="1"/>
    <xf numFmtId="187" fontId="71" fillId="0" borderId="0" xfId="1" applyNumberFormat="1" applyFont="1" applyBorder="1" applyAlignment="1">
      <alignment horizontal="left" vertical="top"/>
    </xf>
    <xf numFmtId="187" fontId="22" fillId="0" borderId="15" xfId="2" applyNumberFormat="1" applyFont="1" applyBorder="1" applyAlignment="1">
      <alignment vertical="top"/>
    </xf>
    <xf numFmtId="187" fontId="23" fillId="0" borderId="3" xfId="2" applyNumberFormat="1" applyFont="1" applyBorder="1" applyAlignment="1">
      <alignment horizontal="left" vertical="top"/>
    </xf>
    <xf numFmtId="187" fontId="23" fillId="0" borderId="11" xfId="2" applyNumberFormat="1" applyFont="1" applyBorder="1" applyAlignment="1">
      <alignment horizontal="left" vertical="top"/>
    </xf>
    <xf numFmtId="187" fontId="23" fillId="0" borderId="6" xfId="2" applyNumberFormat="1" applyFont="1" applyBorder="1" applyAlignment="1">
      <alignment horizontal="left" vertical="top"/>
    </xf>
    <xf numFmtId="187" fontId="75" fillId="0" borderId="7" xfId="1" applyNumberFormat="1" applyFont="1" applyBorder="1" applyAlignment="1">
      <alignment horizontal="left" vertical="top"/>
    </xf>
    <xf numFmtId="3" fontId="15" fillId="0" borderId="9" xfId="0" applyNumberFormat="1" applyFont="1" applyBorder="1"/>
    <xf numFmtId="3" fontId="15" fillId="0" borderId="13" xfId="0" applyNumberFormat="1" applyFont="1" applyBorder="1"/>
    <xf numFmtId="49" fontId="25" fillId="0" borderId="0" xfId="0" applyNumberFormat="1" applyFont="1" applyBorder="1" applyAlignment="1">
      <alignment horizontal="center"/>
    </xf>
    <xf numFmtId="187" fontId="25" fillId="0" borderId="0" xfId="1" applyNumberFormat="1" applyFont="1" applyBorder="1" applyAlignment="1">
      <alignment horizontal="center"/>
    </xf>
    <xf numFmtId="0" fontId="25" fillId="0" borderId="0" xfId="0" applyFont="1" applyAlignment="1">
      <alignment horizontal="left" vertical="center" textRotation="180"/>
    </xf>
    <xf numFmtId="187" fontId="9" fillId="0" borderId="1" xfId="11" applyNumberFormat="1" applyFont="1" applyBorder="1" applyAlignment="1">
      <alignment vertical="top"/>
    </xf>
    <xf numFmtId="187" fontId="9" fillId="0" borderId="4" xfId="11" applyNumberFormat="1" applyFont="1" applyBorder="1" applyAlignment="1">
      <alignment vertical="top"/>
    </xf>
    <xf numFmtId="187" fontId="40" fillId="0" borderId="0" xfId="1" applyNumberFormat="1" applyFont="1" applyBorder="1" applyAlignment="1">
      <alignment horizontal="center"/>
    </xf>
    <xf numFmtId="187" fontId="8" fillId="0" borderId="1" xfId="15" applyNumberFormat="1" applyFont="1" applyBorder="1" applyAlignment="1">
      <alignment horizontal="left" vertical="top"/>
    </xf>
    <xf numFmtId="187" fontId="10" fillId="0" borderId="10" xfId="15" applyNumberFormat="1" applyFont="1" applyBorder="1" applyAlignment="1">
      <alignment horizontal="left" vertical="top"/>
    </xf>
    <xf numFmtId="0" fontId="9" fillId="4" borderId="1" xfId="0" applyFont="1" applyFill="1" applyBorder="1"/>
    <xf numFmtId="0" fontId="30" fillId="4" borderId="4" xfId="0" applyFont="1" applyFill="1" applyBorder="1"/>
    <xf numFmtId="0" fontId="2" fillId="4" borderId="0" xfId="0" applyFont="1" applyFill="1" applyAlignment="1">
      <alignment horizontal="left"/>
    </xf>
    <xf numFmtId="187" fontId="9" fillId="4" borderId="1" xfId="1" applyNumberFormat="1" applyFont="1" applyFill="1" applyBorder="1" applyAlignment="1">
      <alignment vertical="top"/>
    </xf>
    <xf numFmtId="187" fontId="9" fillId="4" borderId="4" xfId="1" applyNumberFormat="1" applyFont="1" applyFill="1" applyBorder="1" applyAlignment="1">
      <alignment vertical="top"/>
    </xf>
    <xf numFmtId="187" fontId="9" fillId="4" borderId="10" xfId="1" applyNumberFormat="1" applyFont="1" applyFill="1" applyBorder="1" applyAlignment="1">
      <alignment vertical="top"/>
    </xf>
    <xf numFmtId="0" fontId="9" fillId="4" borderId="12" xfId="0" applyFont="1" applyFill="1" applyBorder="1"/>
    <xf numFmtId="0" fontId="2" fillId="4" borderId="14" xfId="0" applyFont="1" applyFill="1" applyBorder="1"/>
    <xf numFmtId="187" fontId="9" fillId="4" borderId="12" xfId="1" applyNumberFormat="1" applyFont="1" applyFill="1" applyBorder="1" applyAlignment="1">
      <alignment vertical="top"/>
    </xf>
    <xf numFmtId="187" fontId="9" fillId="4" borderId="15" xfId="1" applyNumberFormat="1" applyFont="1" applyFill="1" applyBorder="1" applyAlignment="1">
      <alignment vertical="top"/>
    </xf>
    <xf numFmtId="187" fontId="23" fillId="4" borderId="12" xfId="1" applyNumberFormat="1" applyFont="1" applyFill="1" applyBorder="1" applyAlignment="1">
      <alignment horizontal="left" vertical="top"/>
    </xf>
    <xf numFmtId="3" fontId="9" fillId="4" borderId="12" xfId="0" applyNumberFormat="1" applyFont="1" applyFill="1" applyBorder="1"/>
    <xf numFmtId="0" fontId="9" fillId="4" borderId="15" xfId="0" applyFont="1" applyFill="1" applyBorder="1"/>
    <xf numFmtId="187" fontId="23" fillId="4" borderId="1" xfId="14" applyNumberFormat="1" applyFont="1" applyFill="1" applyBorder="1" applyAlignment="1">
      <alignment horizontal="left" vertical="top"/>
    </xf>
    <xf numFmtId="187" fontId="23" fillId="4" borderId="14" xfId="1" applyNumberFormat="1" applyFont="1" applyFill="1" applyBorder="1" applyAlignment="1">
      <alignment horizontal="left" vertical="top"/>
    </xf>
    <xf numFmtId="0" fontId="9" fillId="4" borderId="14" xfId="0" applyFont="1" applyFill="1" applyBorder="1"/>
    <xf numFmtId="187" fontId="23" fillId="4" borderId="4" xfId="14" applyNumberFormat="1" applyFont="1" applyFill="1" applyBorder="1" applyAlignment="1">
      <alignment horizontal="left" vertical="top"/>
    </xf>
    <xf numFmtId="187" fontId="9" fillId="5" borderId="1" xfId="1" applyNumberFormat="1" applyFont="1" applyFill="1" applyBorder="1" applyAlignment="1">
      <alignment vertical="top"/>
    </xf>
    <xf numFmtId="187" fontId="9" fillId="5" borderId="4" xfId="1" applyNumberFormat="1" applyFont="1" applyFill="1" applyBorder="1" applyAlignment="1">
      <alignment vertical="top"/>
    </xf>
    <xf numFmtId="187" fontId="9" fillId="6" borderId="1" xfId="1" applyNumberFormat="1" applyFont="1" applyFill="1" applyBorder="1" applyAlignment="1">
      <alignment vertical="top"/>
    </xf>
    <xf numFmtId="187" fontId="9" fillId="6" borderId="10" xfId="1" applyNumberFormat="1" applyFont="1" applyFill="1" applyBorder="1" applyAlignment="1">
      <alignment vertical="top"/>
    </xf>
    <xf numFmtId="187" fontId="71" fillId="6" borderId="12" xfId="1" applyNumberFormat="1" applyFont="1" applyFill="1" applyBorder="1" applyAlignment="1">
      <alignment vertical="top"/>
    </xf>
    <xf numFmtId="187" fontId="9" fillId="6" borderId="15" xfId="1" applyNumberFormat="1" applyFont="1" applyFill="1" applyBorder="1" applyAlignment="1">
      <alignment vertical="top"/>
    </xf>
    <xf numFmtId="187" fontId="9" fillId="4" borderId="3" xfId="1" applyNumberFormat="1" applyFont="1" applyFill="1" applyBorder="1" applyAlignment="1">
      <alignment vertical="top"/>
    </xf>
    <xf numFmtId="187" fontId="9" fillId="4" borderId="6" xfId="1" applyNumberFormat="1" applyFont="1" applyFill="1" applyBorder="1" applyAlignment="1">
      <alignment vertical="top"/>
    </xf>
    <xf numFmtId="0" fontId="2" fillId="6" borderId="0" xfId="0" applyFont="1" applyFill="1"/>
    <xf numFmtId="187" fontId="68" fillId="6" borderId="1" xfId="1" applyNumberFormat="1" applyFont="1" applyFill="1" applyBorder="1" applyAlignment="1">
      <alignment vertical="top"/>
    </xf>
    <xf numFmtId="187" fontId="68" fillId="6" borderId="12" xfId="1" applyNumberFormat="1" applyFont="1" applyFill="1" applyBorder="1" applyAlignment="1">
      <alignment horizontal="left" vertical="top"/>
    </xf>
    <xf numFmtId="0" fontId="68" fillId="6" borderId="12" xfId="0" applyFont="1" applyFill="1" applyBorder="1"/>
    <xf numFmtId="3" fontId="68" fillId="6" borderId="12" xfId="0" applyNumberFormat="1" applyFont="1" applyFill="1" applyBorder="1"/>
    <xf numFmtId="0" fontId="68" fillId="6" borderId="15" xfId="0" applyFont="1" applyFill="1" applyBorder="1"/>
    <xf numFmtId="187" fontId="68" fillId="6" borderId="1" xfId="12" applyNumberFormat="1" applyFont="1" applyFill="1" applyBorder="1" applyAlignment="1">
      <alignment horizontal="left" vertical="top"/>
    </xf>
    <xf numFmtId="187" fontId="68" fillId="6" borderId="4" xfId="1" applyNumberFormat="1" applyFont="1" applyFill="1" applyBorder="1" applyAlignment="1">
      <alignment vertical="top"/>
    </xf>
    <xf numFmtId="187" fontId="68" fillId="6" borderId="14" xfId="1" applyNumberFormat="1" applyFont="1" applyFill="1" applyBorder="1" applyAlignment="1">
      <alignment horizontal="left" vertical="top"/>
    </xf>
    <xf numFmtId="0" fontId="68" fillId="6" borderId="14" xfId="0" applyFont="1" applyFill="1" applyBorder="1"/>
    <xf numFmtId="187" fontId="68" fillId="6" borderId="4" xfId="12" applyNumberFormat="1" applyFont="1" applyFill="1" applyBorder="1" applyAlignment="1">
      <alignment horizontal="left" vertical="top"/>
    </xf>
    <xf numFmtId="0" fontId="30" fillId="6" borderId="12" xfId="0" applyFont="1" applyFill="1" applyBorder="1"/>
    <xf numFmtId="187" fontId="9" fillId="6" borderId="1" xfId="1" applyNumberFormat="1" applyFont="1" applyFill="1" applyBorder="1" applyAlignment="1">
      <alignment horizontal="left" vertical="top"/>
    </xf>
    <xf numFmtId="187" fontId="9" fillId="6" borderId="12" xfId="1" applyNumberFormat="1" applyFont="1" applyFill="1" applyBorder="1" applyAlignment="1">
      <alignment horizontal="left" vertical="top"/>
    </xf>
    <xf numFmtId="187" fontId="31" fillId="6" borderId="3" xfId="1" applyNumberFormat="1" applyFont="1" applyFill="1" applyBorder="1" applyAlignment="1">
      <alignment horizontal="left" vertical="top"/>
    </xf>
    <xf numFmtId="0" fontId="9" fillId="6" borderId="12" xfId="0" applyFont="1" applyFill="1" applyBorder="1"/>
    <xf numFmtId="0" fontId="9" fillId="6" borderId="2" xfId="0" applyFont="1" applyFill="1" applyBorder="1"/>
    <xf numFmtId="0" fontId="9" fillId="6" borderId="12" xfId="0" applyFont="1" applyFill="1" applyBorder="1" applyAlignment="1">
      <alignment horizontal="center"/>
    </xf>
    <xf numFmtId="0" fontId="30" fillId="6" borderId="14" xfId="0" applyFont="1" applyFill="1" applyBorder="1"/>
    <xf numFmtId="187" fontId="9" fillId="6" borderId="4" xfId="1" applyNumberFormat="1" applyFont="1" applyFill="1" applyBorder="1" applyAlignment="1">
      <alignment horizontal="left" vertical="top"/>
    </xf>
    <xf numFmtId="187" fontId="9" fillId="6" borderId="14" xfId="1" applyNumberFormat="1" applyFont="1" applyFill="1" applyBorder="1" applyAlignment="1">
      <alignment horizontal="left" vertical="top"/>
    </xf>
    <xf numFmtId="187" fontId="8" fillId="6" borderId="6" xfId="1" applyNumberFormat="1" applyFont="1" applyFill="1" applyBorder="1" applyAlignment="1">
      <alignment horizontal="left" vertical="top"/>
    </xf>
    <xf numFmtId="0" fontId="9" fillId="6" borderId="14" xfId="0" applyFont="1" applyFill="1" applyBorder="1"/>
    <xf numFmtId="0" fontId="9" fillId="6" borderId="5" xfId="0" applyFont="1" applyFill="1" applyBorder="1"/>
    <xf numFmtId="0" fontId="2" fillId="6" borderId="14" xfId="0" applyFont="1" applyFill="1" applyBorder="1"/>
    <xf numFmtId="187" fontId="8" fillId="0" borderId="0" xfId="0" applyNumberFormat="1" applyFont="1"/>
    <xf numFmtId="187" fontId="8" fillId="0" borderId="0" xfId="0" applyNumberFormat="1" applyFont="1" applyBorder="1"/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31" fillId="0" borderId="0" xfId="0" applyFont="1"/>
    <xf numFmtId="0" fontId="40" fillId="0" borderId="0" xfId="0" applyFont="1"/>
    <xf numFmtId="0" fontId="8" fillId="0" borderId="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1" fillId="0" borderId="1" xfId="0" applyFont="1" applyBorder="1"/>
    <xf numFmtId="187" fontId="8" fillId="0" borderId="12" xfId="1" applyNumberFormat="1" applyFont="1" applyBorder="1" applyAlignment="1">
      <alignment vertical="top"/>
    </xf>
    <xf numFmtId="0" fontId="31" fillId="0" borderId="3" xfId="0" applyFont="1" applyBorder="1"/>
    <xf numFmtId="0" fontId="7" fillId="0" borderId="15" xfId="0" applyFont="1" applyBorder="1"/>
    <xf numFmtId="0" fontId="31" fillId="0" borderId="10" xfId="0" applyFont="1" applyBorder="1"/>
    <xf numFmtId="187" fontId="8" fillId="0" borderId="15" xfId="1" applyNumberFormat="1" applyFont="1" applyBorder="1" applyAlignment="1">
      <alignment vertical="top"/>
    </xf>
    <xf numFmtId="0" fontId="31" fillId="0" borderId="11" xfId="0" applyFont="1" applyBorder="1"/>
    <xf numFmtId="187" fontId="35" fillId="0" borderId="15" xfId="1" applyNumberFormat="1" applyFont="1" applyBorder="1" applyAlignment="1">
      <alignment vertical="top"/>
    </xf>
    <xf numFmtId="0" fontId="31" fillId="0" borderId="4" xfId="0" applyFont="1" applyBorder="1"/>
    <xf numFmtId="0" fontId="31" fillId="0" borderId="6" xfId="0" applyFont="1" applyBorder="1"/>
    <xf numFmtId="187" fontId="8" fillId="0" borderId="14" xfId="1" applyNumberFormat="1" applyFont="1" applyBorder="1" applyAlignment="1">
      <alignment vertical="top"/>
    </xf>
    <xf numFmtId="187" fontId="35" fillId="0" borderId="12" xfId="1" applyNumberFormat="1" applyFont="1" applyBorder="1" applyAlignment="1">
      <alignment vertical="top"/>
    </xf>
    <xf numFmtId="187" fontId="24" fillId="0" borderId="2" xfId="1" applyNumberFormat="1" applyFont="1" applyBorder="1" applyAlignment="1">
      <alignment vertical="top"/>
    </xf>
    <xf numFmtId="0" fontId="8" fillId="0" borderId="0" xfId="0" applyFont="1" applyBorder="1"/>
    <xf numFmtId="0" fontId="8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" xfId="0" applyFont="1" applyBorder="1"/>
    <xf numFmtId="0" fontId="8" fillId="0" borderId="5" xfId="0" applyFont="1" applyBorder="1"/>
    <xf numFmtId="0" fontId="8" fillId="0" borderId="0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11" fillId="0" borderId="2" xfId="0" applyFont="1" applyBorder="1"/>
    <xf numFmtId="0" fontId="11" fillId="0" borderId="12" xfId="0" applyFont="1" applyBorder="1"/>
    <xf numFmtId="0" fontId="11" fillId="0" borderId="1" xfId="0" applyFont="1" applyBorder="1"/>
    <xf numFmtId="0" fontId="8" fillId="0" borderId="15" xfId="0" applyFont="1" applyBorder="1" applyAlignment="1">
      <alignment horizontal="left"/>
    </xf>
    <xf numFmtId="0" fontId="35" fillId="0" borderId="15" xfId="0" applyFont="1" applyBorder="1"/>
    <xf numFmtId="0" fontId="11" fillId="0" borderId="10" xfId="0" applyFont="1" applyBorder="1"/>
    <xf numFmtId="0" fontId="11" fillId="0" borderId="15" xfId="0" applyFont="1" applyBorder="1"/>
    <xf numFmtId="0" fontId="8" fillId="0" borderId="11" xfId="0" applyFont="1" applyBorder="1"/>
    <xf numFmtId="0" fontId="8" fillId="0" borderId="10" xfId="0" applyFont="1" applyBorder="1"/>
    <xf numFmtId="187" fontId="11" fillId="0" borderId="15" xfId="1" applyNumberFormat="1" applyFont="1" applyBorder="1" applyAlignment="1">
      <alignment vertical="top"/>
    </xf>
    <xf numFmtId="0" fontId="8" fillId="0" borderId="11" xfId="0" applyFont="1" applyBorder="1" applyAlignment="1">
      <alignment horizontal="center"/>
    </xf>
    <xf numFmtId="0" fontId="24" fillId="0" borderId="15" xfId="0" applyFont="1" applyBorder="1"/>
    <xf numFmtId="0" fontId="8" fillId="0" borderId="10" xfId="0" applyFont="1" applyBorder="1" applyAlignment="1">
      <alignment horizontal="center"/>
    </xf>
    <xf numFmtId="0" fontId="35" fillId="0" borderId="4" xfId="0" applyFont="1" applyBorder="1"/>
    <xf numFmtId="187" fontId="11" fillId="0" borderId="14" xfId="1" applyNumberFormat="1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87" fontId="35" fillId="0" borderId="15" xfId="2" applyNumberFormat="1" applyFont="1" applyBorder="1" applyAlignment="1">
      <alignment vertical="top"/>
    </xf>
    <xf numFmtId="187" fontId="35" fillId="0" borderId="15" xfId="2" applyNumberFormat="1" applyFont="1" applyFill="1" applyBorder="1" applyAlignment="1">
      <alignment vertical="top"/>
    </xf>
    <xf numFmtId="187" fontId="35" fillId="0" borderId="14" xfId="1" applyNumberFormat="1" applyFont="1" applyBorder="1" applyAlignment="1">
      <alignment vertical="top"/>
    </xf>
    <xf numFmtId="0" fontId="8" fillId="0" borderId="6" xfId="0" applyFont="1" applyBorder="1"/>
    <xf numFmtId="187" fontId="35" fillId="0" borderId="0" xfId="1" applyNumberFormat="1" applyFont="1" applyBorder="1" applyAlignment="1">
      <alignment vertical="top"/>
    </xf>
    <xf numFmtId="187" fontId="35" fillId="0" borderId="10" xfId="2" applyNumberFormat="1" applyFont="1" applyBorder="1" applyAlignment="1">
      <alignment vertical="top"/>
    </xf>
    <xf numFmtId="187" fontId="35" fillId="0" borderId="10" xfId="1" applyNumberFormat="1" applyFont="1" applyBorder="1" applyAlignment="1">
      <alignment vertical="top"/>
    </xf>
    <xf numFmtId="0" fontId="8" fillId="0" borderId="5" xfId="0" applyFont="1" applyBorder="1" applyAlignment="1">
      <alignment horizontal="center"/>
    </xf>
    <xf numFmtId="187" fontId="24" fillId="0" borderId="4" xfId="1" applyNumberFormat="1" applyFont="1" applyBorder="1" applyAlignment="1">
      <alignment vertical="top"/>
    </xf>
    <xf numFmtId="187" fontId="11" fillId="0" borderId="12" xfId="1" applyNumberFormat="1" applyFont="1" applyBorder="1" applyAlignment="1">
      <alignment vertical="top"/>
    </xf>
    <xf numFmtId="0" fontId="10" fillId="0" borderId="0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49" fontId="4" fillId="0" borderId="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  <xf numFmtId="3" fontId="2" fillId="0" borderId="12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3" fillId="0" borderId="0" xfId="0" applyFont="1" applyBorder="1" applyAlignment="1">
      <alignment horizontal="center" vertical="top" wrapText="1"/>
    </xf>
    <xf numFmtId="0" fontId="4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65" fillId="0" borderId="0" xfId="0" applyFont="1" applyAlignment="1">
      <alignment horizontal="center" textRotation="180"/>
    </xf>
    <xf numFmtId="0" fontId="2" fillId="0" borderId="0" xfId="0" applyFont="1" applyAlignment="1">
      <alignment horizontal="center"/>
    </xf>
    <xf numFmtId="0" fontId="66" fillId="0" borderId="0" xfId="0" applyFont="1" applyAlignment="1">
      <alignment horizontal="center" textRotation="180"/>
    </xf>
    <xf numFmtId="0" fontId="50" fillId="0" borderId="0" xfId="0" applyFont="1" applyAlignment="1">
      <alignment horizontal="center" textRotation="180"/>
    </xf>
    <xf numFmtId="0" fontId="25" fillId="0" borderId="0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</cellXfs>
  <cellStyles count="25">
    <cellStyle name="เครื่องหมายจุลภาค" xfId="1" builtinId="3"/>
    <cellStyle name="เครื่องหมายจุลภาค 10" xfId="10"/>
    <cellStyle name="เครื่องหมายจุลภาค 11" xfId="11"/>
    <cellStyle name="เครื่องหมายจุลภาค 12" xfId="12"/>
    <cellStyle name="เครื่องหมายจุลภาค 13" xfId="13"/>
    <cellStyle name="เครื่องหมายจุลภาค 14" xfId="14"/>
    <cellStyle name="เครื่องหมายจุลภาค 15" xfId="15"/>
    <cellStyle name="เครื่องหมายจุลภาค 16" xfId="16"/>
    <cellStyle name="เครื่องหมายจุลภาค 17" xfId="17"/>
    <cellStyle name="เครื่องหมายจุลภาค 18" xfId="18"/>
    <cellStyle name="เครื่องหมายจุลภาค 19" xfId="19"/>
    <cellStyle name="เครื่องหมายจุลภาค 2" xfId="2"/>
    <cellStyle name="เครื่องหมายจุลภาค 20" xfId="20"/>
    <cellStyle name="เครื่องหมายจุลภาค 21" xfId="21"/>
    <cellStyle name="เครื่องหมายจุลภาค 22" xfId="22"/>
    <cellStyle name="เครื่องหมายจุลภาค 23" xfId="23"/>
    <cellStyle name="เครื่องหมายจุลภาค 24" xfId="24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เครื่องหมายจุลภาค 6" xfId="6"/>
    <cellStyle name="เครื่องหมายจุลภาค 7" xfId="7"/>
    <cellStyle name="เครื่องหมายจุลภาค 8" xfId="8"/>
    <cellStyle name="เครื่องหมายจุลภาค 9" xfId="9"/>
    <cellStyle name="ปกติ" xfId="0" builtinId="0"/>
  </cellStyles>
  <dxfs count="0"/>
  <tableStyles count="0" defaultTableStyle="TableStyleMedium9" defaultPivotStyle="PivotStyleLight16"/>
  <colors>
    <mruColors>
      <color rgb="FF2042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4</xdr:row>
      <xdr:rowOff>161923</xdr:rowOff>
    </xdr:from>
    <xdr:to>
      <xdr:col>7</xdr:col>
      <xdr:colOff>561974</xdr:colOff>
      <xdr:row>18</xdr:row>
      <xdr:rowOff>298173</xdr:rowOff>
    </xdr:to>
    <xdr:pic>
      <xdr:nvPicPr>
        <xdr:cNvPr id="17" name="รูปภาพ 16" descr="แผนที่ตำบลบ้านแดง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27" y="1495423"/>
          <a:ext cx="5108712" cy="4426641"/>
        </a:xfrm>
        <a:prstGeom prst="rect">
          <a:avLst/>
        </a:prstGeom>
      </xdr:spPr>
    </xdr:pic>
    <xdr:clientData/>
  </xdr:twoCellAnchor>
  <xdr:twoCellAnchor>
    <xdr:from>
      <xdr:col>6</xdr:col>
      <xdr:colOff>352425</xdr:colOff>
      <xdr:row>8</xdr:row>
      <xdr:rowOff>104775</xdr:rowOff>
    </xdr:from>
    <xdr:to>
      <xdr:col>7</xdr:col>
      <xdr:colOff>266700</xdr:colOff>
      <xdr:row>9</xdr:row>
      <xdr:rowOff>66675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886325" y="2543175"/>
          <a:ext cx="914400" cy="266700"/>
        </a:xfrm>
        <a:prstGeom prst="wedgeRoundRectCallout">
          <a:avLst>
            <a:gd name="adj1" fmla="val -83505"/>
            <a:gd name="adj2" fmla="val 6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3</xdr:col>
      <xdr:colOff>911501</xdr:colOff>
      <xdr:row>7</xdr:row>
      <xdr:rowOff>52181</xdr:rowOff>
    </xdr:from>
    <xdr:to>
      <xdr:col>4</xdr:col>
      <xdr:colOff>540026</xdr:colOff>
      <xdr:row>8</xdr:row>
      <xdr:rowOff>12425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336110" y="2305051"/>
          <a:ext cx="705264" cy="266700"/>
        </a:xfrm>
        <a:prstGeom prst="wedgeRoundRectCallout">
          <a:avLst>
            <a:gd name="adj1" fmla="val 70343"/>
            <a:gd name="adj2" fmla="val 9452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2</xdr:col>
      <xdr:colOff>540855</xdr:colOff>
      <xdr:row>7</xdr:row>
      <xdr:rowOff>113058</xdr:rowOff>
    </xdr:from>
    <xdr:to>
      <xdr:col>3</xdr:col>
      <xdr:colOff>596348</xdr:colOff>
      <xdr:row>8</xdr:row>
      <xdr:rowOff>74959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1278007" y="2365928"/>
          <a:ext cx="742950" cy="268357"/>
        </a:xfrm>
        <a:prstGeom prst="wedgeRoundRectCallout">
          <a:avLst>
            <a:gd name="adj1" fmla="val 190856"/>
            <a:gd name="adj2" fmla="val 21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</xdr:col>
      <xdr:colOff>231913</xdr:colOff>
      <xdr:row>10</xdr:row>
      <xdr:rowOff>253862</xdr:rowOff>
    </xdr:from>
    <xdr:to>
      <xdr:col>3</xdr:col>
      <xdr:colOff>116371</xdr:colOff>
      <xdr:row>11</xdr:row>
      <xdr:rowOff>215761</xdr:rowOff>
    </xdr:to>
    <xdr:sp macro="" textlink="">
      <xdr:nvSpPr>
        <xdr:cNvPr id="1031" name="AutoShape 7"/>
        <xdr:cNvSpPr>
          <a:spLocks noChangeArrowheads="1"/>
        </xdr:cNvSpPr>
      </xdr:nvSpPr>
      <xdr:spPr bwMode="auto">
        <a:xfrm>
          <a:off x="596348" y="3426101"/>
          <a:ext cx="944632" cy="268356"/>
        </a:xfrm>
        <a:prstGeom prst="wedgeRoundRectCallout">
          <a:avLst>
            <a:gd name="adj1" fmla="val 71507"/>
            <a:gd name="adj2" fmla="val 1107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บ้านดงยาง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</xdr:col>
      <xdr:colOff>331304</xdr:colOff>
      <xdr:row>13</xdr:row>
      <xdr:rowOff>212035</xdr:rowOff>
    </xdr:from>
    <xdr:to>
      <xdr:col>3</xdr:col>
      <xdr:colOff>291962</xdr:colOff>
      <xdr:row>14</xdr:row>
      <xdr:rowOff>202511</xdr:rowOff>
    </xdr:to>
    <xdr:sp macro="" textlink="">
      <xdr:nvSpPr>
        <xdr:cNvPr id="1033" name="AutoShape 9"/>
        <xdr:cNvSpPr>
          <a:spLocks noChangeArrowheads="1"/>
        </xdr:cNvSpPr>
      </xdr:nvSpPr>
      <xdr:spPr bwMode="auto">
        <a:xfrm>
          <a:off x="695739" y="4303644"/>
          <a:ext cx="1020832" cy="296932"/>
        </a:xfrm>
        <a:prstGeom prst="wedgeRoundRectCallout">
          <a:avLst>
            <a:gd name="adj1" fmla="val 111041"/>
            <a:gd name="adj2" fmla="val -2350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บ้านพรพิบูลย์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</xdr:col>
      <xdr:colOff>320951</xdr:colOff>
      <xdr:row>16</xdr:row>
      <xdr:rowOff>279538</xdr:rowOff>
    </xdr:from>
    <xdr:to>
      <xdr:col>3</xdr:col>
      <xdr:colOff>214934</xdr:colOff>
      <xdr:row>17</xdr:row>
      <xdr:rowOff>241438</xdr:rowOff>
    </xdr:to>
    <xdr:sp macro="" textlink="">
      <xdr:nvSpPr>
        <xdr:cNvPr id="1039" name="AutoShape 15"/>
        <xdr:cNvSpPr>
          <a:spLocks noChangeArrowheads="1"/>
        </xdr:cNvSpPr>
      </xdr:nvSpPr>
      <xdr:spPr bwMode="auto">
        <a:xfrm>
          <a:off x="685386" y="5290516"/>
          <a:ext cx="954157" cy="268357"/>
        </a:xfrm>
        <a:prstGeom prst="wedgeRoundRectCallout">
          <a:avLst>
            <a:gd name="adj1" fmla="val 202866"/>
            <a:gd name="adj2" fmla="val -31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บ้านดงไร่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2</xdr:col>
      <xdr:colOff>14080</xdr:colOff>
      <xdr:row>8</xdr:row>
      <xdr:rowOff>234812</xdr:rowOff>
    </xdr:from>
    <xdr:to>
      <xdr:col>3</xdr:col>
      <xdr:colOff>204580</xdr:colOff>
      <xdr:row>9</xdr:row>
      <xdr:rowOff>196712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751232" y="2794138"/>
          <a:ext cx="877957" cy="268357"/>
        </a:xfrm>
        <a:prstGeom prst="wedgeRoundRectCallout">
          <a:avLst>
            <a:gd name="adj1" fmla="val 141093"/>
            <a:gd name="adj2" fmla="val 1785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บ้านโพธิ์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271258</xdr:colOff>
      <xdr:row>18</xdr:row>
      <xdr:rowOff>108927</xdr:rowOff>
    </xdr:from>
    <xdr:to>
      <xdr:col>7</xdr:col>
      <xdr:colOff>680832</xdr:colOff>
      <xdr:row>19</xdr:row>
      <xdr:rowOff>215358</xdr:rowOff>
    </xdr:to>
    <xdr:sp macro="" textlink="">
      <xdr:nvSpPr>
        <xdr:cNvPr id="1038" name="AutoShape 14"/>
        <xdr:cNvSpPr>
          <a:spLocks noChangeArrowheads="1"/>
        </xdr:cNvSpPr>
      </xdr:nvSpPr>
      <xdr:spPr bwMode="auto">
        <a:xfrm>
          <a:off x="4810128" y="5732818"/>
          <a:ext cx="1411769" cy="412888"/>
        </a:xfrm>
        <a:prstGeom prst="wedgeRoundRectCallout">
          <a:avLst>
            <a:gd name="adj1" fmla="val -64555"/>
            <a:gd name="adj2" fmla="val -16303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บ้านไชยวานพัฒนา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637761</xdr:colOff>
      <xdr:row>12</xdr:row>
      <xdr:rowOff>182223</xdr:rowOff>
    </xdr:from>
    <xdr:to>
      <xdr:col>7</xdr:col>
      <xdr:colOff>423656</xdr:colOff>
      <xdr:row>13</xdr:row>
      <xdr:rowOff>201273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5176631" y="3967375"/>
          <a:ext cx="788090" cy="325507"/>
        </a:xfrm>
        <a:prstGeom prst="wedgeRoundRectCallout">
          <a:avLst>
            <a:gd name="adj1" fmla="val -225240"/>
            <a:gd name="adj2" fmla="val -8676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678348</xdr:colOff>
      <xdr:row>10</xdr:row>
      <xdr:rowOff>212038</xdr:rowOff>
    </xdr:from>
    <xdr:to>
      <xdr:col>7</xdr:col>
      <xdr:colOff>525949</xdr:colOff>
      <xdr:row>11</xdr:row>
      <xdr:rowOff>289894</xdr:rowOff>
    </xdr:to>
    <xdr:sp macro="" textlink="">
      <xdr:nvSpPr>
        <xdr:cNvPr id="1032" name="AutoShape 8"/>
        <xdr:cNvSpPr>
          <a:spLocks noChangeArrowheads="1"/>
        </xdr:cNvSpPr>
      </xdr:nvSpPr>
      <xdr:spPr bwMode="auto">
        <a:xfrm>
          <a:off x="5217218" y="3384277"/>
          <a:ext cx="849796" cy="384313"/>
        </a:xfrm>
        <a:prstGeom prst="wedgeRoundRectCallout">
          <a:avLst>
            <a:gd name="adj1" fmla="val -134163"/>
            <a:gd name="adj2" fmla="val 164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บ้านโนนดู่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5</xdr:col>
      <xdr:colOff>161925</xdr:colOff>
      <xdr:row>4</xdr:row>
      <xdr:rowOff>57150</xdr:rowOff>
    </xdr:from>
    <xdr:to>
      <xdr:col>6</xdr:col>
      <xdr:colOff>476249</xdr:colOff>
      <xdr:row>5</xdr:row>
      <xdr:rowOff>19050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3733800" y="1276350"/>
          <a:ext cx="1276349" cy="266700"/>
        </a:xfrm>
        <a:prstGeom prst="wedgeRoundRectCallout">
          <a:avLst>
            <a:gd name="adj1" fmla="val -22647"/>
            <a:gd name="adj2" fmla="val 35904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บ้านดอนเขือง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795959</xdr:colOff>
      <xdr:row>14</xdr:row>
      <xdr:rowOff>89453</xdr:rowOff>
    </xdr:from>
    <xdr:to>
      <xdr:col>7</xdr:col>
      <xdr:colOff>853109</xdr:colOff>
      <xdr:row>15</xdr:row>
      <xdr:rowOff>51352</xdr:rowOff>
    </xdr:to>
    <xdr:sp macro="" textlink="">
      <xdr:nvSpPr>
        <xdr:cNvPr id="1036" name="AutoShape 12"/>
        <xdr:cNvSpPr>
          <a:spLocks noChangeArrowheads="1"/>
        </xdr:cNvSpPr>
      </xdr:nvSpPr>
      <xdr:spPr bwMode="auto">
        <a:xfrm>
          <a:off x="5334829" y="4487518"/>
          <a:ext cx="1059345" cy="268356"/>
        </a:xfrm>
        <a:prstGeom prst="wedgeRoundRectCallout">
          <a:avLst>
            <a:gd name="adj1" fmla="val -149125"/>
            <a:gd name="adj2" fmla="val -39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บ้านโนนลือชัย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762000</xdr:colOff>
      <xdr:row>15</xdr:row>
      <xdr:rowOff>229431</xdr:rowOff>
    </xdr:from>
    <xdr:to>
      <xdr:col>7</xdr:col>
      <xdr:colOff>1002196</xdr:colOff>
      <xdr:row>16</xdr:row>
      <xdr:rowOff>258006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>
          <a:off x="5300870" y="4933953"/>
          <a:ext cx="1242391" cy="335031"/>
        </a:xfrm>
        <a:prstGeom prst="wedgeRoundRectCallout">
          <a:avLst>
            <a:gd name="adj1" fmla="val -106922"/>
            <a:gd name="adj2" fmla="val -6043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บ้านไชยวานน้อย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571501</xdr:colOff>
      <xdr:row>5</xdr:row>
      <xdr:rowOff>247650</xdr:rowOff>
    </xdr:from>
    <xdr:to>
      <xdr:col>7</xdr:col>
      <xdr:colOff>904876</xdr:colOff>
      <xdr:row>6</xdr:row>
      <xdr:rowOff>285750</xdr:rowOff>
    </xdr:to>
    <xdr:sp macro="" textlink="">
      <xdr:nvSpPr>
        <xdr:cNvPr id="1034" name="AutoShape 10"/>
        <xdr:cNvSpPr>
          <a:spLocks noChangeArrowheads="1"/>
        </xdr:cNvSpPr>
      </xdr:nvSpPr>
      <xdr:spPr bwMode="auto">
        <a:xfrm>
          <a:off x="5105401" y="1771650"/>
          <a:ext cx="1333500" cy="342900"/>
        </a:xfrm>
        <a:prstGeom prst="wedgeRoundRectCallout">
          <a:avLst>
            <a:gd name="adj1" fmla="val -79029"/>
            <a:gd name="adj2" fmla="val 778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บ้านหนองผักแว่น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4</xdr:col>
      <xdr:colOff>87381</xdr:colOff>
      <xdr:row>5</xdr:row>
      <xdr:rowOff>78271</xdr:rowOff>
    </xdr:from>
    <xdr:to>
      <xdr:col>4</xdr:col>
      <xdr:colOff>792231</xdr:colOff>
      <xdr:row>6</xdr:row>
      <xdr:rowOff>38515</xdr:rowOff>
    </xdr:to>
    <xdr:sp macro="" textlink="">
      <xdr:nvSpPr>
        <xdr:cNvPr id="18" name="AutoShape 4"/>
        <xdr:cNvSpPr>
          <a:spLocks noChangeArrowheads="1"/>
        </xdr:cNvSpPr>
      </xdr:nvSpPr>
      <xdr:spPr bwMode="auto">
        <a:xfrm>
          <a:off x="2588729" y="1718228"/>
          <a:ext cx="704850" cy="266700"/>
        </a:xfrm>
        <a:prstGeom prst="wedgeRoundRectCallout">
          <a:avLst>
            <a:gd name="adj1" fmla="val 102776"/>
            <a:gd name="adj2" fmla="val 23380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6</xdr:row>
      <xdr:rowOff>95250</xdr:rowOff>
    </xdr:from>
    <xdr:to>
      <xdr:col>4</xdr:col>
      <xdr:colOff>627749</xdr:colOff>
      <xdr:row>14</xdr:row>
      <xdr:rowOff>189825</xdr:rowOff>
    </xdr:to>
    <xdr:pic>
      <xdr:nvPicPr>
        <xdr:cNvPr id="7" name="รูปภาพ 6" descr="IMG_552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4" y="3105150"/>
          <a:ext cx="2580375" cy="29425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76200</xdr:colOff>
      <xdr:row>0</xdr:row>
      <xdr:rowOff>219073</xdr:rowOff>
    </xdr:from>
    <xdr:to>
      <xdr:col>5</xdr:col>
      <xdr:colOff>628650</xdr:colOff>
      <xdr:row>4</xdr:row>
      <xdr:rowOff>228600</xdr:rowOff>
    </xdr:to>
    <xdr:pic>
      <xdr:nvPicPr>
        <xdr:cNvPr id="2" name="รูปภาพ 2" descr="logo แต่งแล้ว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33600" y="219073"/>
          <a:ext cx="1924050" cy="1828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685799</xdr:colOff>
      <xdr:row>6</xdr:row>
      <xdr:rowOff>257175</xdr:rowOff>
    </xdr:from>
    <xdr:to>
      <xdr:col>8</xdr:col>
      <xdr:colOff>161924</xdr:colOff>
      <xdr:row>12</xdr:row>
      <xdr:rowOff>4763</xdr:rowOff>
    </xdr:to>
    <xdr:pic>
      <xdr:nvPicPr>
        <xdr:cNvPr id="5" name="รูปภาพ 4" descr="IMG_608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43199" y="3267075"/>
          <a:ext cx="2905125" cy="2043113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180975</xdr:colOff>
      <xdr:row>11</xdr:row>
      <xdr:rowOff>561975</xdr:rowOff>
    </xdr:from>
    <xdr:to>
      <xdr:col>5</xdr:col>
      <xdr:colOff>317500</xdr:colOff>
      <xdr:row>19</xdr:row>
      <xdr:rowOff>102394</xdr:rowOff>
    </xdr:to>
    <xdr:pic>
      <xdr:nvPicPr>
        <xdr:cNvPr id="6" name="รูปภาพ 5" descr="เคาะประตูบ้านม.7_97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6775" y="5181600"/>
          <a:ext cx="2879725" cy="215979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405500</xdr:colOff>
      <xdr:row>11</xdr:row>
      <xdr:rowOff>487480</xdr:rowOff>
    </xdr:from>
    <xdr:to>
      <xdr:col>8</xdr:col>
      <xdr:colOff>238126</xdr:colOff>
      <xdr:row>18</xdr:row>
      <xdr:rowOff>76200</xdr:rowOff>
    </xdr:to>
    <xdr:pic>
      <xdr:nvPicPr>
        <xdr:cNvPr id="8" name="รูปภาพ 7" descr="IMG_086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48700" y="5107105"/>
          <a:ext cx="2575826" cy="193187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277091</xdr:colOff>
      <xdr:row>64</xdr:row>
      <xdr:rowOff>38100</xdr:rowOff>
    </xdr:from>
    <xdr:ext cx="3394363" cy="376513"/>
    <xdr:sp macro="" textlink="">
      <xdr:nvSpPr>
        <xdr:cNvPr id="2057" name="Text Box 9"/>
        <xdr:cNvSpPr txBox="1">
          <a:spLocks noChangeArrowheads="1"/>
        </xdr:cNvSpPr>
      </xdr:nvSpPr>
      <xdr:spPr bwMode="auto">
        <a:xfrm>
          <a:off x="1575955" y="19252623"/>
          <a:ext cx="3394363" cy="376513"/>
        </a:xfrm>
        <a:prstGeom prst="rect">
          <a:avLst/>
        </a:prstGeom>
        <a:solidFill>
          <a:srgbClr val="4F81B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ยุทธศาสตร์การพัฒนาขององค์การบริหารส่วนตำบล  </a:t>
          </a:r>
          <a:r>
            <a:rPr lang="th-TH" sz="1600" b="1" i="0" strike="noStrike">
              <a:solidFill>
                <a:srgbClr val="000000"/>
              </a:solidFill>
              <a:latin typeface="Angsana New"/>
              <a:cs typeface="Angsana New"/>
            </a:rPr>
            <a:t>  </a:t>
          </a:r>
        </a:p>
      </xdr:txBody>
    </xdr:sp>
    <xdr:clientData/>
  </xdr:oneCellAnchor>
  <xdr:twoCellAnchor>
    <xdr:from>
      <xdr:col>6</xdr:col>
      <xdr:colOff>655493</xdr:colOff>
      <xdr:row>66</xdr:row>
      <xdr:rowOff>73602</xdr:rowOff>
    </xdr:from>
    <xdr:to>
      <xdr:col>7</xdr:col>
      <xdr:colOff>114300</xdr:colOff>
      <xdr:row>67</xdr:row>
      <xdr:rowOff>64077</xdr:rowOff>
    </xdr:to>
    <xdr:sp macro="" textlink="">
      <xdr:nvSpPr>
        <xdr:cNvPr id="2056" name="AutoShape 8"/>
        <xdr:cNvSpPr>
          <a:spLocks noChangeArrowheads="1"/>
        </xdr:cNvSpPr>
      </xdr:nvSpPr>
      <xdr:spPr bwMode="auto">
        <a:xfrm>
          <a:off x="3045402" y="19894261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</xdr:col>
      <xdr:colOff>228600</xdr:colOff>
      <xdr:row>68</xdr:row>
      <xdr:rowOff>83128</xdr:rowOff>
    </xdr:from>
    <xdr:ext cx="956480" cy="376513"/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2618509" y="20509923"/>
          <a:ext cx="956480" cy="376513"/>
        </a:xfrm>
        <a:prstGeom prst="rect">
          <a:avLst/>
        </a:prstGeom>
        <a:solidFill>
          <a:srgbClr val="F7964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974706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เป้าประสงค์</a:t>
          </a:r>
          <a:r>
            <a:rPr lang="th-TH" sz="1600" b="1" i="0" strike="noStrike">
              <a:solidFill>
                <a:srgbClr val="000000"/>
              </a:solidFill>
              <a:latin typeface="Angsana New"/>
              <a:cs typeface="Angsana New"/>
            </a:rPr>
            <a:t> </a:t>
          </a:r>
        </a:p>
      </xdr:txBody>
    </xdr:sp>
    <xdr:clientData/>
  </xdr:oneCellAnchor>
  <xdr:oneCellAnchor>
    <xdr:from>
      <xdr:col>6</xdr:col>
      <xdr:colOff>349827</xdr:colOff>
      <xdr:row>71</xdr:row>
      <xdr:rowOff>265834</xdr:rowOff>
    </xdr:from>
    <xdr:ext cx="645968" cy="417368"/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2739736" y="21601834"/>
          <a:ext cx="645968" cy="417368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ตัวชี้วัด</a:t>
          </a:r>
        </a:p>
      </xdr:txBody>
    </xdr:sp>
    <xdr:clientData/>
  </xdr:oneCellAnchor>
  <xdr:twoCellAnchor>
    <xdr:from>
      <xdr:col>6</xdr:col>
      <xdr:colOff>646834</xdr:colOff>
      <xdr:row>70</xdr:row>
      <xdr:rowOff>56285</xdr:rowOff>
    </xdr:from>
    <xdr:to>
      <xdr:col>7</xdr:col>
      <xdr:colOff>105641</xdr:colOff>
      <xdr:row>71</xdr:row>
      <xdr:rowOff>46760</xdr:rowOff>
    </xdr:to>
    <xdr:sp macro="" textlink="">
      <xdr:nvSpPr>
        <xdr:cNvPr id="2049" name="AutoShape 1"/>
        <xdr:cNvSpPr>
          <a:spLocks noChangeArrowheads="1"/>
        </xdr:cNvSpPr>
      </xdr:nvSpPr>
      <xdr:spPr bwMode="auto">
        <a:xfrm>
          <a:off x="3036743" y="21089217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</xdr:col>
      <xdr:colOff>203489</xdr:colOff>
      <xdr:row>75</xdr:row>
      <xdr:rowOff>52820</xdr:rowOff>
    </xdr:from>
    <xdr:ext cx="958561" cy="417368"/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2593398" y="22601093"/>
          <a:ext cx="958561" cy="417368"/>
        </a:xfrm>
        <a:prstGeom prst="rect">
          <a:avLst/>
        </a:prstGeom>
        <a:solidFill>
          <a:srgbClr val="9BBB59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4E6128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ค่าเป้าหมาย</a:t>
          </a:r>
        </a:p>
      </xdr:txBody>
    </xdr:sp>
    <xdr:clientData/>
  </xdr:oneCellAnchor>
  <xdr:oneCellAnchor>
    <xdr:from>
      <xdr:col>5</xdr:col>
      <xdr:colOff>584488</xdr:colOff>
      <xdr:row>78</xdr:row>
      <xdr:rowOff>163657</xdr:rowOff>
    </xdr:from>
    <xdr:ext cx="1518804" cy="417368"/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2290329" y="23621134"/>
          <a:ext cx="1518804" cy="417368"/>
        </a:xfrm>
        <a:prstGeom prst="rect">
          <a:avLst/>
        </a:prstGeom>
        <a:solidFill>
          <a:srgbClr val="C0504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จุดยืนทางยุทธศาสตร์</a:t>
          </a:r>
        </a:p>
      </xdr:txBody>
    </xdr:sp>
    <xdr:clientData/>
  </xdr:oneCellAnchor>
  <xdr:twoCellAnchor>
    <xdr:from>
      <xdr:col>6</xdr:col>
      <xdr:colOff>620856</xdr:colOff>
      <xdr:row>73</xdr:row>
      <xdr:rowOff>270164</xdr:rowOff>
    </xdr:from>
    <xdr:to>
      <xdr:col>7</xdr:col>
      <xdr:colOff>79663</xdr:colOff>
      <xdr:row>74</xdr:row>
      <xdr:rowOff>260638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3010765" y="22212300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603538</xdr:colOff>
      <xdr:row>77</xdr:row>
      <xdr:rowOff>51089</xdr:rowOff>
    </xdr:from>
    <xdr:to>
      <xdr:col>7</xdr:col>
      <xdr:colOff>62345</xdr:colOff>
      <xdr:row>78</xdr:row>
      <xdr:rowOff>41564</xdr:rowOff>
    </xdr:to>
    <xdr:sp macro="" textlink="">
      <xdr:nvSpPr>
        <xdr:cNvPr id="2051" name="AutoShape 3"/>
        <xdr:cNvSpPr>
          <a:spLocks noChangeArrowheads="1"/>
        </xdr:cNvSpPr>
      </xdr:nvSpPr>
      <xdr:spPr bwMode="auto">
        <a:xfrm>
          <a:off x="2993447" y="23205498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9525</xdr:rowOff>
    </xdr:from>
    <xdr:to>
      <xdr:col>10</xdr:col>
      <xdr:colOff>781050</xdr:colOff>
      <xdr:row>2</xdr:row>
      <xdr:rowOff>66675</xdr:rowOff>
    </xdr:to>
    <xdr:sp macro="" textlink="">
      <xdr:nvSpPr>
        <xdr:cNvPr id="2" name="สี่เหลี่ยมผืนผ้า 1"/>
        <xdr:cNvSpPr/>
      </xdr:nvSpPr>
      <xdr:spPr>
        <a:xfrm>
          <a:off x="8877300" y="9525"/>
          <a:ext cx="1476375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74468</xdr:colOff>
      <xdr:row>275</xdr:row>
      <xdr:rowOff>80529</xdr:rowOff>
    </xdr:from>
    <xdr:to>
      <xdr:col>11</xdr:col>
      <xdr:colOff>674543</xdr:colOff>
      <xdr:row>276</xdr:row>
      <xdr:rowOff>99578</xdr:rowOff>
    </xdr:to>
    <xdr:sp macro="" textlink="">
      <xdr:nvSpPr>
        <xdr:cNvPr id="9" name="สี่เหลี่ยมผืนผ้า 8"/>
        <xdr:cNvSpPr/>
      </xdr:nvSpPr>
      <xdr:spPr>
        <a:xfrm>
          <a:off x="8989868" y="83738604"/>
          <a:ext cx="1285875" cy="323849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แบบ</a:t>
          </a:r>
          <a:r>
            <a:rPr lang="th-TH" sz="1100" baseline="0">
              <a:solidFill>
                <a:sysClr val="windowText" lastClr="000000"/>
              </a:solidFill>
            </a:rPr>
            <a:t> ผ.02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138545</xdr:colOff>
      <xdr:row>86</xdr:row>
      <xdr:rowOff>17318</xdr:rowOff>
    </xdr:from>
    <xdr:to>
      <xdr:col>11</xdr:col>
      <xdr:colOff>738620</xdr:colOff>
      <xdr:row>87</xdr:row>
      <xdr:rowOff>36368</xdr:rowOff>
    </xdr:to>
    <xdr:sp macro="" textlink="">
      <xdr:nvSpPr>
        <xdr:cNvPr id="10" name="สี่เหลี่ยมผืนผ้า 9"/>
        <xdr:cNvSpPr/>
      </xdr:nvSpPr>
      <xdr:spPr>
        <a:xfrm>
          <a:off x="9053945" y="25772918"/>
          <a:ext cx="1285875" cy="32385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แบบ</a:t>
          </a:r>
          <a:r>
            <a:rPr lang="th-TH" sz="1100" baseline="0">
              <a:solidFill>
                <a:sysClr val="windowText" lastClr="000000"/>
              </a:solidFill>
            </a:rPr>
            <a:t> ผ.02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138545</xdr:colOff>
      <xdr:row>0</xdr:row>
      <xdr:rowOff>17318</xdr:rowOff>
    </xdr:from>
    <xdr:to>
      <xdr:col>11</xdr:col>
      <xdr:colOff>738620</xdr:colOff>
      <xdr:row>1</xdr:row>
      <xdr:rowOff>36368</xdr:rowOff>
    </xdr:to>
    <xdr:sp macro="" textlink="">
      <xdr:nvSpPr>
        <xdr:cNvPr id="11" name="สี่เหลี่ยมผืนผ้า 10"/>
        <xdr:cNvSpPr/>
      </xdr:nvSpPr>
      <xdr:spPr>
        <a:xfrm>
          <a:off x="9053945" y="17318"/>
          <a:ext cx="1285875" cy="32385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แบบ</a:t>
          </a:r>
          <a:r>
            <a:rPr lang="th-TH" sz="1100" baseline="0">
              <a:solidFill>
                <a:sysClr val="windowText" lastClr="000000"/>
              </a:solidFill>
            </a:rPr>
            <a:t> ผ.02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103909</xdr:colOff>
      <xdr:row>212</xdr:row>
      <xdr:rowOff>51955</xdr:rowOff>
    </xdr:from>
    <xdr:to>
      <xdr:col>11</xdr:col>
      <xdr:colOff>703984</xdr:colOff>
      <xdr:row>213</xdr:row>
      <xdr:rowOff>71005</xdr:rowOff>
    </xdr:to>
    <xdr:sp macro="" textlink="">
      <xdr:nvSpPr>
        <xdr:cNvPr id="12" name="สี่เหลี่ยมผืนผ้า 11"/>
        <xdr:cNvSpPr/>
      </xdr:nvSpPr>
      <xdr:spPr>
        <a:xfrm>
          <a:off x="9019309" y="64440955"/>
          <a:ext cx="1285875" cy="32385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แบบ</a:t>
          </a:r>
          <a:r>
            <a:rPr lang="th-TH" sz="1100" baseline="0">
              <a:solidFill>
                <a:sysClr val="windowText" lastClr="000000"/>
              </a:solidFill>
            </a:rPr>
            <a:t> ผ.02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0</xdr:row>
      <xdr:rowOff>19050</xdr:rowOff>
    </xdr:from>
    <xdr:to>
      <xdr:col>10</xdr:col>
      <xdr:colOff>714375</xdr:colOff>
      <xdr:row>1</xdr:row>
      <xdr:rowOff>57150</xdr:rowOff>
    </xdr:to>
    <xdr:sp macro="" textlink="">
      <xdr:nvSpPr>
        <xdr:cNvPr id="2" name="สี่เหลี่ยมผืนผ้า 1"/>
        <xdr:cNvSpPr/>
      </xdr:nvSpPr>
      <xdr:spPr>
        <a:xfrm>
          <a:off x="8620125" y="19050"/>
          <a:ext cx="1657350" cy="34290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0</xdr:row>
      <xdr:rowOff>19050</xdr:rowOff>
    </xdr:from>
    <xdr:to>
      <xdr:col>10</xdr:col>
      <xdr:colOff>714375</xdr:colOff>
      <xdr:row>1</xdr:row>
      <xdr:rowOff>57150</xdr:rowOff>
    </xdr:to>
    <xdr:sp macro="" textlink="">
      <xdr:nvSpPr>
        <xdr:cNvPr id="2" name="สี่เหลี่ยมผืนผ้า 1"/>
        <xdr:cNvSpPr/>
      </xdr:nvSpPr>
      <xdr:spPr>
        <a:xfrm>
          <a:off x="8620125" y="19050"/>
          <a:ext cx="1657350" cy="34290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19050</xdr:rowOff>
    </xdr:from>
    <xdr:to>
      <xdr:col>10</xdr:col>
      <xdr:colOff>533400</xdr:colOff>
      <xdr:row>1</xdr:row>
      <xdr:rowOff>57150</xdr:rowOff>
    </xdr:to>
    <xdr:sp macro="" textlink="">
      <xdr:nvSpPr>
        <xdr:cNvPr id="2" name="สี่เหลี่ยมผืนผ้า 1"/>
        <xdr:cNvSpPr/>
      </xdr:nvSpPr>
      <xdr:spPr>
        <a:xfrm>
          <a:off x="8467725" y="19050"/>
          <a:ext cx="1657350" cy="34290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9525</xdr:rowOff>
    </xdr:from>
    <xdr:to>
      <xdr:col>10</xdr:col>
      <xdr:colOff>781050</xdr:colOff>
      <xdr:row>1</xdr:row>
      <xdr:rowOff>66675</xdr:rowOff>
    </xdr:to>
    <xdr:sp macro="" textlink="">
      <xdr:nvSpPr>
        <xdr:cNvPr id="2" name="สี่เหลี่ยมผืนผ้า 1"/>
        <xdr:cNvSpPr/>
      </xdr:nvSpPr>
      <xdr:spPr>
        <a:xfrm>
          <a:off x="7667625" y="70418325"/>
          <a:ext cx="1933575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  <xdr:twoCellAnchor>
    <xdr:from>
      <xdr:col>9</xdr:col>
      <xdr:colOff>9525</xdr:colOff>
      <xdr:row>28</xdr:row>
      <xdr:rowOff>9525</xdr:rowOff>
    </xdr:from>
    <xdr:to>
      <xdr:col>10</xdr:col>
      <xdr:colOff>781050</xdr:colOff>
      <xdr:row>29</xdr:row>
      <xdr:rowOff>66675</xdr:rowOff>
    </xdr:to>
    <xdr:sp macro="" textlink="">
      <xdr:nvSpPr>
        <xdr:cNvPr id="3" name="สี่เหลี่ยมผืนผ้า 2"/>
        <xdr:cNvSpPr/>
      </xdr:nvSpPr>
      <xdr:spPr>
        <a:xfrm>
          <a:off x="8724900" y="9525"/>
          <a:ext cx="1457325" cy="3238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2</xdr:row>
      <xdr:rowOff>323848</xdr:rowOff>
    </xdr:from>
    <xdr:to>
      <xdr:col>5</xdr:col>
      <xdr:colOff>657225</xdr:colOff>
      <xdr:row>6</xdr:row>
      <xdr:rowOff>133350</xdr:rowOff>
    </xdr:to>
    <xdr:pic>
      <xdr:nvPicPr>
        <xdr:cNvPr id="2" name="รูปภาพ 2" descr="logo แต่งแล้ว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1133473"/>
          <a:ext cx="1971675" cy="1828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A5" sqref="A5"/>
    </sheetView>
  </sheetViews>
  <sheetFormatPr defaultRowHeight="24"/>
  <cols>
    <col min="1" max="16384" width="9" style="278"/>
  </cols>
  <sheetData>
    <row r="1" spans="1:5" ht="30.75">
      <c r="E1" s="603" t="s">
        <v>2191</v>
      </c>
    </row>
    <row r="3" spans="1:5">
      <c r="B3" s="278" t="s">
        <v>2192</v>
      </c>
    </row>
    <row r="4" spans="1:5">
      <c r="A4" s="278" t="s">
        <v>2193</v>
      </c>
    </row>
    <row r="5" spans="1:5">
      <c r="A5" s="278" t="s">
        <v>2847</v>
      </c>
    </row>
    <row r="6" spans="1:5">
      <c r="A6" s="278" t="s">
        <v>2194</v>
      </c>
    </row>
    <row r="7" spans="1:5">
      <c r="A7" s="278" t="s">
        <v>2846</v>
      </c>
    </row>
    <row r="8" spans="1:5">
      <c r="A8" s="278" t="s">
        <v>2845</v>
      </c>
    </row>
    <row r="9" spans="1:5">
      <c r="B9" s="278" t="s">
        <v>2199</v>
      </c>
    </row>
    <row r="10" spans="1:5">
      <c r="A10" s="278" t="s">
        <v>2195</v>
      </c>
    </row>
    <row r="11" spans="1:5">
      <c r="A11" s="278" t="s">
        <v>2196</v>
      </c>
    </row>
    <row r="12" spans="1:5">
      <c r="A12" s="278" t="s">
        <v>2843</v>
      </c>
    </row>
    <row r="13" spans="1:5">
      <c r="B13" s="278" t="s">
        <v>2844</v>
      </c>
    </row>
    <row r="14" spans="1:5">
      <c r="A14" s="278" t="s">
        <v>2197</v>
      </c>
    </row>
    <row r="18" spans="5:5">
      <c r="E18" s="278" t="s">
        <v>2198</v>
      </c>
    </row>
  </sheetData>
  <pageMargins left="0.70866141732283472" right="0.27559055118110237" top="0.74803149606299213" bottom="0.74803149606299213" header="0.31496062992125984" footer="0.31496062992125984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73"/>
  <sheetViews>
    <sheetView topLeftCell="A37" zoomScale="120" zoomScaleNormal="120" workbookViewId="0">
      <selection activeCell="G50" sqref="G50"/>
    </sheetView>
  </sheetViews>
  <sheetFormatPr defaultRowHeight="24" customHeight="1"/>
  <cols>
    <col min="1" max="1" width="4.625" customWidth="1"/>
    <col min="2" max="2" width="2.75" customWidth="1"/>
    <col min="3" max="3" width="3.625" customWidth="1"/>
    <col min="4" max="4" width="3.25" customWidth="1"/>
    <col min="16" max="16" width="4" style="1" customWidth="1"/>
    <col min="17" max="17" width="4.25" style="1" customWidth="1"/>
    <col min="18" max="25" width="9" style="1"/>
  </cols>
  <sheetData>
    <row r="1" spans="1:21" ht="24" customHeight="1">
      <c r="A1" s="277" t="s">
        <v>1062</v>
      </c>
    </row>
    <row r="2" spans="1:21" ht="24" customHeight="1">
      <c r="B2" s="277" t="s">
        <v>2002</v>
      </c>
      <c r="C2" s="278"/>
      <c r="D2" s="278"/>
      <c r="E2" s="278"/>
      <c r="F2" s="278"/>
      <c r="G2" s="278"/>
      <c r="Q2" s="277"/>
    </row>
    <row r="3" spans="1:21" ht="24" customHeight="1">
      <c r="B3" s="593" t="s">
        <v>2462</v>
      </c>
      <c r="C3" s="278"/>
      <c r="D3" s="278"/>
      <c r="E3" s="278"/>
      <c r="F3" s="278"/>
      <c r="G3" s="278"/>
      <c r="R3" s="2"/>
      <c r="S3"/>
      <c r="T3"/>
      <c r="U3"/>
    </row>
    <row r="4" spans="1:21" ht="24" customHeight="1">
      <c r="B4" s="277" t="s">
        <v>603</v>
      </c>
      <c r="C4" s="278"/>
      <c r="D4" s="278"/>
      <c r="E4" s="278"/>
      <c r="F4" s="278"/>
      <c r="G4" s="278"/>
      <c r="S4"/>
      <c r="T4"/>
    </row>
    <row r="5" spans="1:21" ht="24" customHeight="1">
      <c r="C5" s="277" t="s">
        <v>2217</v>
      </c>
      <c r="S5"/>
      <c r="T5"/>
    </row>
    <row r="6" spans="1:21" s="278" customFormat="1" ht="24" customHeight="1">
      <c r="D6" s="277" t="s">
        <v>337</v>
      </c>
    </row>
    <row r="7" spans="1:21" s="278" customFormat="1" ht="24" customHeight="1">
      <c r="E7" s="278" t="s">
        <v>2155</v>
      </c>
    </row>
    <row r="8" spans="1:21" s="278" customFormat="1" ht="24" customHeight="1">
      <c r="E8" s="278" t="s">
        <v>2156</v>
      </c>
    </row>
    <row r="9" spans="1:21" s="278" customFormat="1" ht="24" customHeight="1">
      <c r="E9" s="278" t="s">
        <v>2157</v>
      </c>
    </row>
    <row r="10" spans="1:21" s="278" customFormat="1" ht="24" customHeight="1">
      <c r="E10" s="278" t="s">
        <v>2165</v>
      </c>
    </row>
    <row r="11" spans="1:21" s="278" customFormat="1" ht="24" customHeight="1">
      <c r="A11" s="278" t="s">
        <v>2166</v>
      </c>
    </row>
    <row r="12" spans="1:21" s="278" customFormat="1" ht="24" customHeight="1">
      <c r="E12" s="278" t="s">
        <v>2158</v>
      </c>
    </row>
    <row r="13" spans="1:21" s="278" customFormat="1" ht="24" customHeight="1">
      <c r="C13" s="277" t="s">
        <v>2218</v>
      </c>
    </row>
    <row r="14" spans="1:21" s="278" customFormat="1" ht="24" customHeight="1">
      <c r="D14" s="277" t="s">
        <v>337</v>
      </c>
    </row>
    <row r="15" spans="1:21" s="278" customFormat="1" ht="24" customHeight="1">
      <c r="E15" s="278" t="s">
        <v>2159</v>
      </c>
      <c r="Q15" s="277"/>
      <c r="R15" s="41"/>
      <c r="S15" s="41"/>
      <c r="T15" s="41"/>
      <c r="U15" s="41"/>
    </row>
    <row r="16" spans="1:21" s="278" customFormat="1" ht="24" customHeight="1">
      <c r="E16" s="278" t="s">
        <v>2160</v>
      </c>
      <c r="R16" s="277"/>
    </row>
    <row r="17" spans="1:25" s="278" customFormat="1" ht="24" customHeight="1">
      <c r="E17" s="278" t="s">
        <v>2167</v>
      </c>
      <c r="Q17" s="41"/>
    </row>
    <row r="18" spans="1:25" ht="24" customHeight="1">
      <c r="A18" s="278" t="s">
        <v>2168</v>
      </c>
      <c r="B18" s="278"/>
      <c r="C18" s="278"/>
      <c r="D18" s="278"/>
      <c r="E18" s="278"/>
      <c r="Q18" s="41"/>
      <c r="S18"/>
      <c r="T18"/>
    </row>
    <row r="19" spans="1:25" s="276" customFormat="1" ht="24" customHeight="1">
      <c r="A19" s="278"/>
      <c r="B19" s="278"/>
      <c r="C19" s="278"/>
      <c r="D19" s="278"/>
      <c r="E19" s="278" t="s">
        <v>2161</v>
      </c>
      <c r="P19" s="278"/>
      <c r="Q19" s="41"/>
      <c r="R19" s="278"/>
      <c r="U19" s="278"/>
      <c r="V19" s="278"/>
      <c r="W19" s="278"/>
      <c r="X19" s="278"/>
      <c r="Y19" s="278"/>
    </row>
    <row r="20" spans="1:25" s="276" customFormat="1" ht="24" customHeight="1">
      <c r="A20" s="278"/>
      <c r="B20" s="278"/>
      <c r="C20" s="278"/>
      <c r="D20" s="278"/>
      <c r="E20" s="278" t="s">
        <v>2169</v>
      </c>
      <c r="P20" s="278"/>
      <c r="Q20" s="41"/>
      <c r="R20" s="278"/>
      <c r="U20" s="278"/>
      <c r="V20" s="278"/>
      <c r="W20" s="278"/>
      <c r="X20" s="278"/>
      <c r="Y20" s="278"/>
    </row>
    <row r="21" spans="1:25" s="276" customFormat="1" ht="24" customHeight="1">
      <c r="A21" s="278" t="s">
        <v>2170</v>
      </c>
      <c r="B21" s="278"/>
      <c r="C21" s="278"/>
      <c r="D21" s="278"/>
      <c r="E21" s="278"/>
      <c r="P21" s="278"/>
      <c r="Q21" s="41"/>
      <c r="R21" s="278"/>
      <c r="U21" s="278"/>
      <c r="V21" s="278"/>
      <c r="W21" s="278"/>
      <c r="X21" s="278"/>
      <c r="Y21" s="278"/>
    </row>
    <row r="22" spans="1:25" ht="24" customHeight="1">
      <c r="C22" s="277" t="s">
        <v>2219</v>
      </c>
      <c r="Q22" s="41"/>
      <c r="S22"/>
      <c r="T22"/>
    </row>
    <row r="23" spans="1:25" s="278" customFormat="1" ht="24" customHeight="1">
      <c r="D23" s="277" t="s">
        <v>337</v>
      </c>
      <c r="Q23" s="41"/>
    </row>
    <row r="24" spans="1:25" s="278" customFormat="1" ht="24" customHeight="1">
      <c r="E24" s="278" t="s">
        <v>2162</v>
      </c>
      <c r="Q24" s="41"/>
    </row>
    <row r="25" spans="1:25" s="278" customFormat="1" ht="24" customHeight="1">
      <c r="E25" s="278" t="s">
        <v>2163</v>
      </c>
      <c r="Q25" s="41"/>
    </row>
    <row r="26" spans="1:25" s="278" customFormat="1" ht="24" customHeight="1">
      <c r="E26" s="278" t="s">
        <v>2164</v>
      </c>
      <c r="Q26" s="41"/>
    </row>
    <row r="27" spans="1:25" s="278" customFormat="1" ht="24" customHeight="1">
      <c r="E27" s="278" t="s">
        <v>2171</v>
      </c>
      <c r="Q27" s="41"/>
    </row>
    <row r="28" spans="1:25" s="278" customFormat="1" ht="24" customHeight="1">
      <c r="A28" s="278" t="s">
        <v>2172</v>
      </c>
      <c r="Q28" s="41"/>
    </row>
    <row r="29" spans="1:25" s="278" customFormat="1" ht="24" customHeight="1">
      <c r="Q29" s="41"/>
    </row>
    <row r="30" spans="1:25" s="278" customFormat="1" ht="24" customHeight="1">
      <c r="Q30" s="41"/>
    </row>
    <row r="31" spans="1:25" s="278" customFormat="1" ht="24" customHeight="1">
      <c r="Q31" s="41"/>
    </row>
    <row r="32" spans="1:25" ht="24" customHeight="1">
      <c r="C32" s="277" t="s">
        <v>2343</v>
      </c>
      <c r="Q32" s="41"/>
      <c r="S32"/>
      <c r="T32"/>
      <c r="U32"/>
    </row>
    <row r="33" spans="1:25" ht="24" customHeight="1">
      <c r="A33" s="277" t="s">
        <v>2344</v>
      </c>
      <c r="Q33" s="41"/>
      <c r="S33"/>
      <c r="T33"/>
    </row>
    <row r="34" spans="1:25" s="276" customFormat="1" ht="24" customHeight="1">
      <c r="A34" s="278"/>
      <c r="D34" s="277" t="s">
        <v>337</v>
      </c>
      <c r="P34" s="278"/>
      <c r="Q34" s="41"/>
      <c r="R34" s="278"/>
      <c r="U34" s="278"/>
      <c r="V34" s="278"/>
      <c r="W34" s="278"/>
      <c r="X34" s="278"/>
      <c r="Y34" s="278"/>
    </row>
    <row r="35" spans="1:25" s="276" customFormat="1" ht="24" customHeight="1">
      <c r="A35" s="278"/>
      <c r="E35" s="278" t="s">
        <v>2174</v>
      </c>
      <c r="P35" s="278"/>
      <c r="Q35" s="41"/>
      <c r="R35" s="278"/>
      <c r="U35" s="278"/>
      <c r="V35" s="278"/>
      <c r="W35" s="278"/>
      <c r="X35" s="278"/>
      <c r="Y35" s="278"/>
    </row>
    <row r="36" spans="1:25" s="596" customFormat="1" ht="24" customHeight="1">
      <c r="A36" s="278"/>
      <c r="E36" s="278" t="s">
        <v>2175</v>
      </c>
      <c r="P36" s="278"/>
      <c r="Q36" s="41"/>
      <c r="R36" s="278"/>
      <c r="U36" s="278"/>
      <c r="V36" s="278"/>
      <c r="W36" s="278"/>
      <c r="X36" s="278"/>
      <c r="Y36" s="278"/>
    </row>
    <row r="37" spans="1:25" s="596" customFormat="1" ht="24" customHeight="1">
      <c r="A37" s="278"/>
      <c r="E37" s="278" t="s">
        <v>2176</v>
      </c>
      <c r="P37" s="278"/>
      <c r="Q37" s="41"/>
      <c r="R37" s="278"/>
      <c r="U37" s="278"/>
      <c r="V37" s="278"/>
      <c r="W37" s="278"/>
      <c r="X37" s="278"/>
      <c r="Y37" s="278"/>
    </row>
    <row r="38" spans="1:25" s="596" customFormat="1" ht="24" customHeight="1">
      <c r="A38" s="278"/>
      <c r="E38" s="278" t="s">
        <v>2177</v>
      </c>
      <c r="P38" s="278"/>
      <c r="Q38" s="41"/>
      <c r="R38" s="278"/>
      <c r="U38" s="278"/>
      <c r="V38" s="278"/>
      <c r="W38" s="278"/>
      <c r="X38" s="278"/>
      <c r="Y38" s="278"/>
    </row>
    <row r="39" spans="1:25" s="596" customFormat="1" ht="24" customHeight="1">
      <c r="A39" s="278"/>
      <c r="E39" s="278" t="s">
        <v>2178</v>
      </c>
      <c r="P39" s="278"/>
      <c r="Q39" s="41"/>
      <c r="R39" s="278"/>
      <c r="U39" s="278"/>
      <c r="V39" s="278"/>
      <c r="W39" s="278"/>
      <c r="X39" s="278"/>
      <c r="Y39" s="278"/>
    </row>
    <row r="40" spans="1:25" s="596" customFormat="1" ht="24" customHeight="1">
      <c r="A40" s="278"/>
      <c r="E40" s="278" t="s">
        <v>2179</v>
      </c>
      <c r="P40" s="278"/>
      <c r="Q40" s="41"/>
      <c r="R40" s="278"/>
      <c r="U40" s="278"/>
      <c r="V40" s="278"/>
      <c r="W40" s="278"/>
      <c r="X40" s="278"/>
      <c r="Y40" s="278"/>
    </row>
    <row r="41" spans="1:25" s="596" customFormat="1" ht="24" customHeight="1">
      <c r="A41" s="278"/>
      <c r="E41" s="278" t="s">
        <v>2180</v>
      </c>
      <c r="P41" s="278"/>
      <c r="Q41" s="41"/>
      <c r="R41" s="278"/>
      <c r="U41" s="278"/>
      <c r="V41" s="278"/>
      <c r="W41" s="278"/>
      <c r="X41" s="278"/>
      <c r="Y41" s="278"/>
    </row>
    <row r="42" spans="1:25" ht="24" customHeight="1">
      <c r="C42" s="277" t="s">
        <v>2173</v>
      </c>
      <c r="Q42" s="277"/>
      <c r="R42" s="41"/>
      <c r="S42" s="41"/>
      <c r="T42" s="41"/>
      <c r="U42" s="41"/>
    </row>
    <row r="43" spans="1:25" ht="24" customHeight="1">
      <c r="D43" s="277" t="s">
        <v>337</v>
      </c>
      <c r="Q43" s="41"/>
      <c r="R43" s="2"/>
      <c r="S43" s="41"/>
      <c r="T43" s="41"/>
      <c r="U43" s="41"/>
    </row>
    <row r="44" spans="1:25" ht="24" customHeight="1">
      <c r="E44" s="278" t="s">
        <v>2181</v>
      </c>
      <c r="Q44" s="41"/>
      <c r="S44"/>
      <c r="T44"/>
      <c r="U44"/>
    </row>
    <row r="45" spans="1:25" ht="24" customHeight="1">
      <c r="A45" s="278" t="s">
        <v>2182</v>
      </c>
      <c r="B45" s="278"/>
      <c r="C45" s="278"/>
      <c r="D45" s="278"/>
      <c r="E45" s="278"/>
      <c r="Q45" s="41"/>
      <c r="S45"/>
      <c r="T45"/>
    </row>
    <row r="46" spans="1:25" ht="24" customHeight="1">
      <c r="A46" s="278"/>
      <c r="B46" s="278"/>
      <c r="C46" s="278"/>
      <c r="D46" s="278"/>
      <c r="E46" s="278" t="s">
        <v>2183</v>
      </c>
      <c r="Q46" s="41"/>
      <c r="R46" s="1500"/>
      <c r="S46" s="1500"/>
      <c r="T46" s="1500"/>
      <c r="U46" s="1500"/>
      <c r="V46" s="1500"/>
      <c r="W46" s="1500"/>
      <c r="X46" s="1500"/>
    </row>
    <row r="47" spans="1:25" ht="24" customHeight="1">
      <c r="A47" s="278" t="s">
        <v>2184</v>
      </c>
      <c r="B47" s="278"/>
      <c r="C47" s="278"/>
      <c r="D47" s="278"/>
      <c r="E47" s="278"/>
      <c r="Q47" s="41"/>
      <c r="S47"/>
      <c r="T47"/>
    </row>
    <row r="48" spans="1:25" ht="24" customHeight="1">
      <c r="Q48" s="41"/>
      <c r="S48"/>
      <c r="T48"/>
    </row>
    <row r="49" spans="17:24" ht="24" customHeight="1">
      <c r="Q49" s="277"/>
      <c r="R49" s="41"/>
      <c r="S49" s="41"/>
      <c r="T49" s="41"/>
      <c r="U49" s="41"/>
      <c r="V49" s="41"/>
      <c r="W49" s="41"/>
      <c r="X49" s="41"/>
    </row>
    <row r="50" spans="17:24" ht="24" customHeight="1">
      <c r="Q50" s="41"/>
      <c r="R50" s="2"/>
      <c r="S50" s="41"/>
      <c r="T50" s="41"/>
      <c r="U50" s="41"/>
      <c r="V50" s="41"/>
      <c r="W50" s="41"/>
      <c r="X50" s="41"/>
    </row>
    <row r="51" spans="17:24" ht="24" customHeight="1">
      <c r="Q51" s="41"/>
      <c r="S51"/>
      <c r="T51"/>
      <c r="U51"/>
      <c r="V51" s="41"/>
      <c r="W51" s="41"/>
      <c r="X51" s="41"/>
    </row>
    <row r="52" spans="17:24" ht="24" customHeight="1">
      <c r="Q52" s="41"/>
      <c r="S52"/>
      <c r="T52"/>
      <c r="V52" s="41"/>
      <c r="W52" s="41"/>
      <c r="X52" s="41"/>
    </row>
    <row r="53" spans="17:24" ht="24" customHeight="1">
      <c r="Q53" s="41"/>
      <c r="S53"/>
      <c r="T53"/>
      <c r="V53" s="41"/>
      <c r="W53" s="41"/>
      <c r="X53" s="41"/>
    </row>
    <row r="54" spans="17:24" ht="24" customHeight="1">
      <c r="Q54" s="277"/>
      <c r="R54" s="41"/>
      <c r="S54" s="41"/>
      <c r="T54" s="41"/>
      <c r="U54" s="41"/>
      <c r="V54" s="41"/>
      <c r="W54" s="41"/>
      <c r="X54" s="41"/>
    </row>
    <row r="55" spans="17:24" ht="24" customHeight="1">
      <c r="Q55" s="41"/>
      <c r="R55" s="2"/>
      <c r="S55" s="41"/>
      <c r="T55" s="41"/>
      <c r="U55" s="41"/>
      <c r="V55" s="41"/>
      <c r="W55" s="41"/>
      <c r="X55" s="41"/>
    </row>
    <row r="56" spans="17:24" ht="24" customHeight="1">
      <c r="Q56" s="41"/>
      <c r="S56"/>
      <c r="T56"/>
      <c r="U56"/>
      <c r="V56" s="41"/>
      <c r="W56" s="41"/>
      <c r="X56" s="41"/>
    </row>
    <row r="57" spans="17:24" ht="24" customHeight="1">
      <c r="Q57" s="277"/>
      <c r="R57" s="41"/>
      <c r="S57" s="41"/>
      <c r="T57" s="41"/>
      <c r="U57" s="41"/>
      <c r="V57" s="41"/>
      <c r="W57" s="41"/>
      <c r="X57" s="41"/>
    </row>
    <row r="58" spans="17:24" ht="24" customHeight="1">
      <c r="Q58" s="41"/>
      <c r="R58" s="2"/>
      <c r="S58" s="41"/>
      <c r="T58" s="41"/>
      <c r="U58" s="41"/>
      <c r="V58" s="41"/>
      <c r="W58" s="41"/>
      <c r="X58" s="41"/>
    </row>
    <row r="59" spans="17:24" ht="24" customHeight="1">
      <c r="Q59" s="41"/>
      <c r="S59"/>
      <c r="T59"/>
      <c r="U59"/>
      <c r="V59" s="41"/>
      <c r="W59" s="41"/>
      <c r="X59" s="41"/>
    </row>
    <row r="60" spans="17:24" ht="24" customHeight="1">
      <c r="Q60" s="41"/>
      <c r="S60"/>
      <c r="T60"/>
    </row>
    <row r="61" spans="17:24" ht="24" customHeight="1">
      <c r="Q61" s="41"/>
      <c r="S61"/>
      <c r="U61"/>
    </row>
    <row r="62" spans="17:24" ht="24" customHeight="1">
      <c r="Q62" s="41"/>
      <c r="R62" s="41"/>
      <c r="S62" s="41"/>
      <c r="T62" s="41"/>
      <c r="U62" s="41"/>
    </row>
    <row r="63" spans="17:24" ht="24" customHeight="1">
      <c r="Q63" s="41"/>
      <c r="R63" s="41"/>
      <c r="S63" s="41"/>
      <c r="T63" s="41"/>
      <c r="U63" s="41"/>
    </row>
    <row r="64" spans="17:24" ht="24" customHeight="1">
      <c r="Q64" s="41"/>
      <c r="R64" s="41"/>
      <c r="S64" s="41"/>
      <c r="T64" s="41"/>
      <c r="U64" s="41"/>
    </row>
    <row r="65" spans="17:21" ht="24" customHeight="1">
      <c r="Q65" s="41"/>
      <c r="R65" s="41"/>
      <c r="S65" s="41"/>
      <c r="T65" s="41"/>
      <c r="U65" s="41"/>
    </row>
    <row r="66" spans="17:21" ht="24" customHeight="1">
      <c r="Q66" s="41"/>
      <c r="R66" s="41"/>
      <c r="S66" s="41"/>
      <c r="T66" s="41"/>
      <c r="U66" s="41"/>
    </row>
    <row r="67" spans="17:21" ht="24" customHeight="1">
      <c r="Q67" s="41"/>
      <c r="R67" s="41"/>
      <c r="S67" s="41"/>
      <c r="T67" s="41"/>
      <c r="U67" s="41"/>
    </row>
    <row r="68" spans="17:21" ht="24" customHeight="1">
      <c r="Q68" s="41"/>
      <c r="R68" s="41"/>
      <c r="S68" s="41"/>
      <c r="T68" s="41"/>
      <c r="U68" s="41"/>
    </row>
    <row r="69" spans="17:21" ht="24" customHeight="1">
      <c r="Q69" s="41"/>
      <c r="R69" s="41"/>
      <c r="S69" s="41"/>
      <c r="T69" s="41"/>
      <c r="U69" s="41"/>
    </row>
    <row r="70" spans="17:21" ht="24" customHeight="1">
      <c r="Q70" s="41"/>
      <c r="R70" s="41"/>
      <c r="S70" s="41"/>
      <c r="T70" s="41"/>
      <c r="U70" s="41"/>
    </row>
    <row r="71" spans="17:21" ht="24" customHeight="1">
      <c r="Q71" s="41"/>
      <c r="R71" s="41"/>
      <c r="S71" s="41"/>
      <c r="T71" s="41"/>
      <c r="U71" s="41"/>
    </row>
    <row r="72" spans="17:21" ht="24" customHeight="1">
      <c r="Q72" s="41"/>
      <c r="R72" s="41"/>
      <c r="S72" s="41"/>
      <c r="T72" s="41"/>
      <c r="U72" s="41"/>
    </row>
    <row r="73" spans="17:21" ht="24" customHeight="1">
      <c r="Q73" s="41"/>
      <c r="R73" s="41"/>
      <c r="S73" s="41"/>
      <c r="T73" s="41"/>
      <c r="U73" s="41"/>
    </row>
  </sheetData>
  <mergeCells count="1">
    <mergeCell ref="R46:X46"/>
  </mergeCells>
  <pageMargins left="0.89" right="0.7" top="0.91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90"/>
  <sheetViews>
    <sheetView topLeftCell="A58" zoomScale="110" zoomScaleNormal="110" workbookViewId="0">
      <selection activeCell="E67" sqref="E67"/>
    </sheetView>
  </sheetViews>
  <sheetFormatPr defaultRowHeight="24"/>
  <cols>
    <col min="1" max="1" width="3.875" style="1" customWidth="1"/>
    <col min="2" max="2" width="4.375" style="1" customWidth="1"/>
    <col min="3" max="3" width="4.25" style="1" customWidth="1"/>
    <col min="4" max="4" width="4.5" style="1" customWidth="1"/>
    <col min="5" max="5" width="5.375" style="1" customWidth="1"/>
    <col min="6" max="10" width="9" style="1"/>
    <col min="11" max="11" width="10" style="1" customWidth="1"/>
    <col min="12" max="16384" width="9" style="1"/>
  </cols>
  <sheetData>
    <row r="1" spans="1:11">
      <c r="A1" s="2" t="s">
        <v>226</v>
      </c>
    </row>
    <row r="2" spans="1:11" s="278" customFormat="1">
      <c r="A2" s="277"/>
      <c r="B2" s="589" t="s">
        <v>2112</v>
      </c>
    </row>
    <row r="3" spans="1:11" s="278" customFormat="1">
      <c r="A3" s="1502" t="s">
        <v>2113</v>
      </c>
      <c r="B3" s="1502"/>
      <c r="C3" s="1502"/>
      <c r="D3" s="1502"/>
      <c r="E3" s="1502"/>
      <c r="F3" s="1502"/>
      <c r="G3" s="1502"/>
      <c r="H3" s="1502"/>
      <c r="I3" s="1502"/>
      <c r="J3" s="1502"/>
      <c r="K3" s="1502"/>
    </row>
    <row r="4" spans="1:11" s="278" customFormat="1">
      <c r="A4" s="278" t="s">
        <v>2114</v>
      </c>
      <c r="B4" s="589"/>
    </row>
    <row r="5" spans="1:11" s="278" customFormat="1">
      <c r="A5" s="278" t="s">
        <v>2115</v>
      </c>
      <c r="B5" s="589"/>
    </row>
    <row r="6" spans="1:11" s="278" customFormat="1">
      <c r="A6" s="278" t="s">
        <v>2116</v>
      </c>
      <c r="B6" s="589"/>
    </row>
    <row r="7" spans="1:11" s="278" customFormat="1">
      <c r="A7" s="277"/>
      <c r="B7" s="589" t="s">
        <v>2118</v>
      </c>
    </row>
    <row r="8" spans="1:11" s="278" customFormat="1">
      <c r="A8" s="278" t="s">
        <v>2119</v>
      </c>
      <c r="B8" s="589"/>
    </row>
    <row r="9" spans="1:11" s="278" customFormat="1">
      <c r="A9" s="278" t="s">
        <v>2120</v>
      </c>
      <c r="B9" s="589"/>
    </row>
    <row r="10" spans="1:11" s="278" customFormat="1">
      <c r="A10" s="278" t="s">
        <v>2121</v>
      </c>
      <c r="B10" s="589"/>
    </row>
    <row r="11" spans="1:11">
      <c r="B11" s="2" t="s">
        <v>227</v>
      </c>
    </row>
    <row r="12" spans="1:11">
      <c r="C12" s="3" t="s">
        <v>2725</v>
      </c>
    </row>
    <row r="13" spans="1:11">
      <c r="B13" s="2" t="s">
        <v>228</v>
      </c>
    </row>
    <row r="14" spans="1:11">
      <c r="C14" s="41" t="s">
        <v>967</v>
      </c>
      <c r="F14" s="42" t="s">
        <v>95</v>
      </c>
    </row>
    <row r="15" spans="1:11">
      <c r="C15" s="41" t="s">
        <v>968</v>
      </c>
      <c r="F15" s="5" t="s">
        <v>229</v>
      </c>
    </row>
    <row r="16" spans="1:11">
      <c r="C16" s="41" t="s">
        <v>969</v>
      </c>
      <c r="F16" s="5" t="s">
        <v>103</v>
      </c>
    </row>
    <row r="17" spans="2:6">
      <c r="C17" s="41" t="s">
        <v>970</v>
      </c>
      <c r="F17" s="26" t="s">
        <v>230</v>
      </c>
    </row>
    <row r="18" spans="2:6">
      <c r="C18" s="41" t="s">
        <v>971</v>
      </c>
      <c r="F18" s="26" t="s">
        <v>231</v>
      </c>
    </row>
    <row r="19" spans="2:6">
      <c r="B19" s="2" t="s">
        <v>232</v>
      </c>
      <c r="C19" s="41"/>
    </row>
    <row r="20" spans="2:6">
      <c r="C20" s="1" t="s">
        <v>957</v>
      </c>
    </row>
    <row r="21" spans="2:6">
      <c r="C21" s="1" t="s">
        <v>362</v>
      </c>
    </row>
    <row r="22" spans="2:6">
      <c r="C22" s="1" t="s">
        <v>363</v>
      </c>
    </row>
    <row r="23" spans="2:6">
      <c r="C23" s="1" t="s">
        <v>364</v>
      </c>
    </row>
    <row r="24" spans="2:6">
      <c r="C24" s="1" t="s">
        <v>958</v>
      </c>
    </row>
    <row r="25" spans="2:6">
      <c r="B25" s="2" t="s">
        <v>365</v>
      </c>
    </row>
    <row r="26" spans="2:6">
      <c r="B26" s="2"/>
      <c r="C26" s="278" t="s">
        <v>1701</v>
      </c>
    </row>
    <row r="27" spans="2:6">
      <c r="B27" s="2" t="s">
        <v>366</v>
      </c>
    </row>
    <row r="28" spans="2:6">
      <c r="B28" s="2"/>
      <c r="C28" s="278" t="s">
        <v>1702</v>
      </c>
    </row>
    <row r="29" spans="2:6" s="278" customFormat="1">
      <c r="B29" s="277"/>
    </row>
    <row r="30" spans="2:6" s="278" customFormat="1">
      <c r="B30" s="277"/>
    </row>
    <row r="31" spans="2:6" s="278" customFormat="1">
      <c r="B31" s="277"/>
    </row>
    <row r="32" spans="2:6">
      <c r="B32" s="2" t="s">
        <v>367</v>
      </c>
    </row>
    <row r="33" spans="3:17" ht="21.95" customHeight="1">
      <c r="C33" s="2" t="s">
        <v>1466</v>
      </c>
      <c r="L33" s="1506"/>
      <c r="M33" s="1506"/>
      <c r="N33" s="1506"/>
      <c r="O33" s="1506"/>
      <c r="P33" s="1506"/>
      <c r="Q33" s="1506"/>
    </row>
    <row r="34" spans="3:17" ht="21.95" customHeight="1">
      <c r="D34" s="1" t="s">
        <v>972</v>
      </c>
      <c r="L34" s="171"/>
      <c r="M34" s="172"/>
      <c r="N34" s="172"/>
      <c r="O34" s="172"/>
      <c r="P34" s="172"/>
      <c r="Q34" s="172"/>
    </row>
    <row r="35" spans="3:17" ht="21.95" customHeight="1">
      <c r="D35" s="1" t="s">
        <v>973</v>
      </c>
      <c r="L35" s="1506"/>
      <c r="M35" s="1506"/>
      <c r="N35" s="1506"/>
      <c r="O35" s="1506"/>
      <c r="P35" s="1506"/>
      <c r="Q35" s="1506"/>
    </row>
    <row r="36" spans="3:17" ht="21.95" customHeight="1">
      <c r="D36" s="1" t="s">
        <v>974</v>
      </c>
      <c r="L36" s="1506"/>
      <c r="M36" s="1506"/>
      <c r="N36" s="1506"/>
      <c r="O36" s="1506"/>
      <c r="P36" s="1506"/>
      <c r="Q36" s="1506"/>
    </row>
    <row r="37" spans="3:17">
      <c r="D37" s="1" t="s">
        <v>992</v>
      </c>
      <c r="L37" s="61"/>
      <c r="M37" s="61"/>
      <c r="N37" s="61"/>
      <c r="O37" s="61"/>
      <c r="P37" s="61"/>
      <c r="Q37" s="61"/>
    </row>
    <row r="38" spans="3:17">
      <c r="C38" s="2" t="s">
        <v>1467</v>
      </c>
    </row>
    <row r="39" spans="3:17" ht="21.95" customHeight="1">
      <c r="C39" s="49"/>
      <c r="D39" s="1508" t="s">
        <v>975</v>
      </c>
      <c r="E39" s="1508"/>
      <c r="F39" s="1508"/>
      <c r="G39" s="1508"/>
      <c r="H39" s="1508"/>
      <c r="I39" s="1508"/>
      <c r="J39" s="49"/>
      <c r="K39" s="49"/>
    </row>
    <row r="40" spans="3:17">
      <c r="D40" s="1" t="s">
        <v>976</v>
      </c>
    </row>
    <row r="41" spans="3:17">
      <c r="C41" s="2" t="s">
        <v>1468</v>
      </c>
    </row>
    <row r="42" spans="3:17" ht="21.95" customHeight="1">
      <c r="D42" s="1504" t="s">
        <v>977</v>
      </c>
      <c r="E42" s="1504"/>
      <c r="F42" s="1504"/>
      <c r="G42" s="1504"/>
      <c r="H42" s="1504"/>
      <c r="I42" s="1504"/>
      <c r="J42" s="49"/>
      <c r="K42" s="49"/>
    </row>
    <row r="43" spans="3:17">
      <c r="D43" s="1" t="s">
        <v>978</v>
      </c>
    </row>
    <row r="44" spans="3:17">
      <c r="D44" s="1" t="s">
        <v>979</v>
      </c>
    </row>
    <row r="45" spans="3:17">
      <c r="C45" s="2" t="s">
        <v>1469</v>
      </c>
    </row>
    <row r="46" spans="3:17" ht="21.95" customHeight="1">
      <c r="D46" s="1504" t="s">
        <v>980</v>
      </c>
      <c r="E46" s="1504"/>
      <c r="F46" s="1504"/>
      <c r="G46" s="1504"/>
      <c r="H46" s="1504"/>
      <c r="I46" s="1504"/>
      <c r="J46" s="1504"/>
      <c r="K46" s="49"/>
    </row>
    <row r="47" spans="3:17">
      <c r="D47" s="1" t="s">
        <v>981</v>
      </c>
    </row>
    <row r="48" spans="3:17">
      <c r="D48" s="1" t="s">
        <v>982</v>
      </c>
    </row>
    <row r="49" spans="1:14">
      <c r="C49" s="2" t="s">
        <v>1470</v>
      </c>
    </row>
    <row r="50" spans="1:14">
      <c r="D50" s="1" t="s">
        <v>983</v>
      </c>
    </row>
    <row r="51" spans="1:14">
      <c r="D51" s="1" t="s">
        <v>984</v>
      </c>
    </row>
    <row r="52" spans="1:14">
      <c r="D52" s="1" t="s">
        <v>985</v>
      </c>
    </row>
    <row r="53" spans="1:14">
      <c r="D53" s="1" t="s">
        <v>986</v>
      </c>
    </row>
    <row r="54" spans="1:14">
      <c r="B54" s="2" t="s">
        <v>368</v>
      </c>
      <c r="C54" s="2"/>
    </row>
    <row r="55" spans="1:14">
      <c r="C55" s="278" t="s">
        <v>2463</v>
      </c>
    </row>
    <row r="56" spans="1:14">
      <c r="A56" s="102" t="s">
        <v>2464</v>
      </c>
      <c r="E56" s="51"/>
      <c r="F56" s="51"/>
      <c r="G56" s="51"/>
      <c r="H56" s="51"/>
      <c r="I56" s="51"/>
      <c r="J56" s="51"/>
      <c r="K56" s="51"/>
      <c r="L56" s="51"/>
      <c r="M56" s="51"/>
      <c r="N56" s="51"/>
    </row>
    <row r="57" spans="1:14">
      <c r="A57" s="278" t="s">
        <v>2465</v>
      </c>
      <c r="E57" s="51"/>
      <c r="F57" s="51"/>
      <c r="G57" s="51"/>
      <c r="H57" s="51"/>
      <c r="I57" s="51"/>
      <c r="J57" s="51"/>
      <c r="K57" s="51"/>
      <c r="L57" s="51"/>
      <c r="M57" s="51"/>
      <c r="N57" s="51"/>
    </row>
    <row r="58" spans="1:14">
      <c r="A58" s="102" t="s">
        <v>2466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</row>
    <row r="59" spans="1:14">
      <c r="A59" s="50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</row>
    <row r="60" spans="1:14">
      <c r="A60" s="50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</row>
    <row r="61" spans="1:1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</row>
    <row r="62" spans="1:14">
      <c r="A62" s="50"/>
      <c r="B62" s="277" t="s">
        <v>601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</row>
    <row r="63" spans="1:14">
      <c r="A63" s="50"/>
      <c r="C63" s="1507" t="s">
        <v>2848</v>
      </c>
      <c r="D63" s="1507"/>
      <c r="E63" s="1507"/>
      <c r="F63" s="1507"/>
      <c r="G63" s="1507"/>
      <c r="H63" s="1507"/>
      <c r="I63" s="1507"/>
      <c r="J63" s="1507"/>
      <c r="K63" s="1507"/>
      <c r="L63" s="51"/>
      <c r="M63" s="51"/>
      <c r="N63" s="51"/>
    </row>
    <row r="64" spans="1:14">
      <c r="A64" s="51"/>
      <c r="B64" s="51"/>
      <c r="C64" s="919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</row>
    <row r="65" spans="1:14">
      <c r="A65" s="51"/>
      <c r="B65" s="51"/>
      <c r="C65" s="919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1:14">
      <c r="A66" s="51"/>
      <c r="B66" s="51"/>
      <c r="C66" s="920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  <row r="67" spans="1:14">
      <c r="C67"/>
    </row>
    <row r="68" spans="1:14">
      <c r="C68" s="919"/>
    </row>
    <row r="69" spans="1:14">
      <c r="C69" s="921"/>
    </row>
    <row r="70" spans="1:14">
      <c r="C70" s="919"/>
    </row>
    <row r="71" spans="1:14">
      <c r="C71" s="919"/>
    </row>
    <row r="72" spans="1:14">
      <c r="C72" s="919"/>
    </row>
    <row r="73" spans="1:14">
      <c r="C73" s="919"/>
    </row>
    <row r="74" spans="1:14">
      <c r="C74" s="921"/>
    </row>
    <row r="75" spans="1:14">
      <c r="C75" s="921"/>
    </row>
    <row r="76" spans="1:14">
      <c r="C76" s="921"/>
    </row>
    <row r="77" spans="1:14">
      <c r="C77" s="921"/>
    </row>
    <row r="78" spans="1:14">
      <c r="C78" s="921"/>
    </row>
    <row r="79" spans="1:14">
      <c r="C79" s="921"/>
    </row>
    <row r="80" spans="1:14">
      <c r="C80" s="921"/>
    </row>
    <row r="81" spans="3:3">
      <c r="C81" s="921"/>
    </row>
    <row r="82" spans="3:3">
      <c r="C82" s="921"/>
    </row>
    <row r="83" spans="3:3">
      <c r="C83" s="921"/>
    </row>
    <row r="84" spans="3:3">
      <c r="C84" s="921"/>
    </row>
    <row r="85" spans="3:3">
      <c r="C85" s="921"/>
    </row>
    <row r="86" spans="3:3">
      <c r="C86" s="921"/>
    </row>
    <row r="87" spans="3:3">
      <c r="C87" s="921"/>
    </row>
    <row r="88" spans="3:3">
      <c r="C88" s="921"/>
    </row>
    <row r="89" spans="3:3">
      <c r="C89" s="922"/>
    </row>
    <row r="90" spans="3:3">
      <c r="C90" s="922"/>
    </row>
  </sheetData>
  <mergeCells count="8">
    <mergeCell ref="L33:Q33"/>
    <mergeCell ref="L35:Q35"/>
    <mergeCell ref="L36:Q36"/>
    <mergeCell ref="C63:K63"/>
    <mergeCell ref="A3:K3"/>
    <mergeCell ref="D39:I39"/>
    <mergeCell ref="D42:I42"/>
    <mergeCell ref="D46:J46"/>
  </mergeCells>
  <pageMargins left="1.01" right="0.7" top="0.91" bottom="0.75" header="0.3" footer="0.3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01"/>
  <sheetViews>
    <sheetView zoomScale="110" zoomScaleNormal="110" workbookViewId="0">
      <selection activeCell="A40" sqref="A40:F40"/>
    </sheetView>
  </sheetViews>
  <sheetFormatPr defaultRowHeight="21.95" customHeight="1"/>
  <cols>
    <col min="1" max="1" width="3.875" style="1" customWidth="1"/>
    <col min="2" max="2" width="4.375" style="1" customWidth="1"/>
    <col min="3" max="3" width="4.125" style="1" customWidth="1"/>
    <col min="4" max="4" width="8.5" style="1" customWidth="1"/>
    <col min="5" max="6" width="9" style="1"/>
    <col min="7" max="7" width="9" style="1" customWidth="1"/>
    <col min="8" max="16384" width="9" style="1"/>
  </cols>
  <sheetData>
    <row r="1" spans="1:11" ht="21.95" customHeight="1">
      <c r="B1" s="2" t="s">
        <v>233</v>
      </c>
      <c r="C1" s="2"/>
    </row>
    <row r="2" spans="1:11" ht="21.95" customHeight="1">
      <c r="B2" s="277" t="s">
        <v>2467</v>
      </c>
    </row>
    <row r="3" spans="1:11" ht="21.95" customHeight="1">
      <c r="C3" s="39" t="s">
        <v>2468</v>
      </c>
    </row>
    <row r="4" spans="1:11" ht="21.95" customHeight="1">
      <c r="A4" s="1523" t="s">
        <v>234</v>
      </c>
      <c r="B4" s="1523"/>
      <c r="C4" s="1523"/>
      <c r="D4" s="1523"/>
      <c r="E4" s="1523"/>
      <c r="F4" s="1523"/>
      <c r="G4" s="1523" t="s">
        <v>235</v>
      </c>
      <c r="H4" s="1523"/>
      <c r="I4" s="1523"/>
      <c r="J4" s="1523"/>
      <c r="K4" s="1523"/>
    </row>
    <row r="5" spans="1:11" ht="21.95" customHeight="1">
      <c r="A5" s="1524" t="s">
        <v>236</v>
      </c>
      <c r="B5" s="1525"/>
      <c r="C5" s="1525"/>
      <c r="D5" s="1525"/>
      <c r="E5" s="1525"/>
      <c r="F5" s="1525"/>
      <c r="G5" s="1524" t="s">
        <v>240</v>
      </c>
      <c r="H5" s="1525"/>
      <c r="I5" s="1525"/>
      <c r="J5" s="1525"/>
      <c r="K5" s="1526"/>
    </row>
    <row r="6" spans="1:11" ht="21.95" customHeight="1">
      <c r="A6" s="1512" t="s">
        <v>237</v>
      </c>
      <c r="B6" s="1513"/>
      <c r="C6" s="1513"/>
      <c r="D6" s="1513"/>
      <c r="E6" s="1513"/>
      <c r="F6" s="1513"/>
      <c r="G6" s="1512" t="s">
        <v>241</v>
      </c>
      <c r="H6" s="1513"/>
      <c r="I6" s="1513"/>
      <c r="J6" s="1513"/>
      <c r="K6" s="1514"/>
    </row>
    <row r="7" spans="1:11" ht="21.95" customHeight="1">
      <c r="A7" s="1512" t="s">
        <v>238</v>
      </c>
      <c r="B7" s="1513"/>
      <c r="C7" s="1513"/>
      <c r="D7" s="1513"/>
      <c r="E7" s="1513"/>
      <c r="F7" s="1513"/>
      <c r="G7" s="1512" t="s">
        <v>242</v>
      </c>
      <c r="H7" s="1513"/>
      <c r="I7" s="1513"/>
      <c r="J7" s="1513"/>
      <c r="K7" s="1514"/>
    </row>
    <row r="8" spans="1:11" ht="21.95" customHeight="1">
      <c r="A8" s="1531" t="s">
        <v>239</v>
      </c>
      <c r="B8" s="1532"/>
      <c r="C8" s="1532"/>
      <c r="D8" s="1532"/>
      <c r="E8" s="1532"/>
      <c r="F8" s="1532"/>
      <c r="G8" s="1531" t="s">
        <v>243</v>
      </c>
      <c r="H8" s="1532"/>
      <c r="I8" s="1532"/>
      <c r="J8" s="1532"/>
      <c r="K8" s="1533"/>
    </row>
    <row r="9" spans="1:11" ht="18" customHeight="1"/>
    <row r="10" spans="1:11" ht="21.95" customHeight="1">
      <c r="A10" s="1518" t="s">
        <v>244</v>
      </c>
      <c r="B10" s="1518"/>
      <c r="C10" s="1518"/>
      <c r="D10" s="1518"/>
      <c r="E10" s="1518"/>
      <c r="F10" s="1518"/>
      <c r="G10" s="1518" t="s">
        <v>245</v>
      </c>
      <c r="H10" s="1518"/>
      <c r="I10" s="1518"/>
      <c r="J10" s="1518"/>
      <c r="K10" s="1518"/>
    </row>
    <row r="11" spans="1:11" ht="21.95" customHeight="1">
      <c r="A11" s="1530" t="s">
        <v>246</v>
      </c>
      <c r="B11" s="1520"/>
      <c r="C11" s="1520"/>
      <c r="D11" s="1520"/>
      <c r="E11" s="1520"/>
      <c r="F11" s="1521"/>
      <c r="G11" s="1530" t="s">
        <v>248</v>
      </c>
      <c r="H11" s="1520"/>
      <c r="I11" s="1520"/>
      <c r="J11" s="1520"/>
      <c r="K11" s="1521"/>
    </row>
    <row r="12" spans="1:11" ht="21.95" customHeight="1">
      <c r="A12" s="1509" t="s">
        <v>247</v>
      </c>
      <c r="B12" s="1510"/>
      <c r="C12" s="1510"/>
      <c r="D12" s="1510"/>
      <c r="E12" s="1510"/>
      <c r="F12" s="1511"/>
      <c r="G12" s="1509" t="s">
        <v>249</v>
      </c>
      <c r="H12" s="1510"/>
      <c r="I12" s="1510"/>
      <c r="J12" s="1510"/>
      <c r="K12" s="1511"/>
    </row>
    <row r="13" spans="1:11" ht="16.5" customHeight="1"/>
    <row r="14" spans="1:11" ht="21.95" customHeight="1">
      <c r="C14" s="39" t="s">
        <v>2470</v>
      </c>
    </row>
    <row r="15" spans="1:11" ht="21.95" customHeight="1">
      <c r="A15" s="1523" t="s">
        <v>234</v>
      </c>
      <c r="B15" s="1523"/>
      <c r="C15" s="1523"/>
      <c r="D15" s="1523"/>
      <c r="E15" s="1523"/>
      <c r="F15" s="1523"/>
      <c r="G15" s="1523" t="s">
        <v>235</v>
      </c>
      <c r="H15" s="1523"/>
      <c r="I15" s="1523"/>
      <c r="J15" s="1523"/>
      <c r="K15" s="1523"/>
    </row>
    <row r="16" spans="1:11" ht="21.95" customHeight="1">
      <c r="A16" s="1524" t="s">
        <v>250</v>
      </c>
      <c r="B16" s="1525"/>
      <c r="C16" s="1525"/>
      <c r="D16" s="1525"/>
      <c r="E16" s="1525"/>
      <c r="F16" s="1526"/>
      <c r="G16" s="1524" t="s">
        <v>254</v>
      </c>
      <c r="H16" s="1525"/>
      <c r="I16" s="1525"/>
      <c r="J16" s="1525"/>
      <c r="K16" s="1526"/>
    </row>
    <row r="17" spans="1:11" ht="21.95" customHeight="1">
      <c r="A17" s="1512" t="s">
        <v>251</v>
      </c>
      <c r="B17" s="1513"/>
      <c r="C17" s="1513"/>
      <c r="D17" s="1513"/>
      <c r="E17" s="1513"/>
      <c r="F17" s="1514"/>
      <c r="G17" s="1512" t="s">
        <v>255</v>
      </c>
      <c r="H17" s="1513"/>
      <c r="I17" s="1513"/>
      <c r="J17" s="1513"/>
      <c r="K17" s="1514"/>
    </row>
    <row r="18" spans="1:11" ht="21.95" customHeight="1">
      <c r="A18" s="1512" t="s">
        <v>252</v>
      </c>
      <c r="B18" s="1513"/>
      <c r="C18" s="1513"/>
      <c r="D18" s="1513"/>
      <c r="E18" s="1513"/>
      <c r="F18" s="1514"/>
      <c r="G18" s="1512"/>
      <c r="H18" s="1513"/>
      <c r="I18" s="1513"/>
      <c r="J18" s="1513"/>
      <c r="K18" s="1514"/>
    </row>
    <row r="19" spans="1:11" ht="21.95" customHeight="1">
      <c r="A19" s="1531" t="s">
        <v>253</v>
      </c>
      <c r="B19" s="1532"/>
      <c r="C19" s="1532"/>
      <c r="D19" s="1532"/>
      <c r="E19" s="1532"/>
      <c r="F19" s="1533"/>
      <c r="G19" s="1531"/>
      <c r="H19" s="1532"/>
      <c r="I19" s="1532"/>
      <c r="J19" s="1532"/>
      <c r="K19" s="1533"/>
    </row>
    <row r="20" spans="1:11" ht="16.5" customHeight="1"/>
    <row r="21" spans="1:11" ht="21.95" customHeight="1">
      <c r="A21" s="1518" t="s">
        <v>244</v>
      </c>
      <c r="B21" s="1518"/>
      <c r="C21" s="1518"/>
      <c r="D21" s="1518"/>
      <c r="E21" s="1518"/>
      <c r="F21" s="1518"/>
      <c r="G21" s="1518" t="s">
        <v>245</v>
      </c>
      <c r="H21" s="1518"/>
      <c r="I21" s="1518"/>
      <c r="J21" s="1518"/>
      <c r="K21" s="1518"/>
    </row>
    <row r="22" spans="1:11" ht="21.95" customHeight="1">
      <c r="A22" s="1530" t="s">
        <v>275</v>
      </c>
      <c r="B22" s="1520"/>
      <c r="C22" s="1520"/>
      <c r="D22" s="1520"/>
      <c r="E22" s="1520"/>
      <c r="F22" s="1521"/>
      <c r="G22" s="1530" t="s">
        <v>256</v>
      </c>
      <c r="H22" s="1520"/>
      <c r="I22" s="1520"/>
      <c r="J22" s="1520"/>
      <c r="K22" s="1521"/>
    </row>
    <row r="23" spans="1:11" ht="21.95" customHeight="1">
      <c r="A23" s="1515" t="s">
        <v>276</v>
      </c>
      <c r="B23" s="1516"/>
      <c r="C23" s="1516"/>
      <c r="D23" s="1516"/>
      <c r="E23" s="1516"/>
      <c r="F23" s="1517"/>
      <c r="G23" s="1534"/>
      <c r="H23" s="1535"/>
      <c r="I23" s="1535"/>
      <c r="J23" s="1535"/>
      <c r="K23" s="1536"/>
    </row>
    <row r="24" spans="1:11" ht="21.95" customHeight="1">
      <c r="A24" s="1509"/>
      <c r="B24" s="1510"/>
      <c r="C24" s="1510"/>
      <c r="D24" s="1510"/>
      <c r="E24" s="1510"/>
      <c r="F24" s="1511"/>
      <c r="G24" s="1509"/>
      <c r="H24" s="1510"/>
      <c r="I24" s="1510"/>
      <c r="J24" s="1510"/>
      <c r="K24" s="1511"/>
    </row>
    <row r="26" spans="1:11" ht="21.95" customHeight="1">
      <c r="C26" s="39" t="s">
        <v>2469</v>
      </c>
    </row>
    <row r="27" spans="1:11" ht="21.95" customHeight="1">
      <c r="A27" s="1523" t="s">
        <v>234</v>
      </c>
      <c r="B27" s="1523"/>
      <c r="C27" s="1523"/>
      <c r="D27" s="1523"/>
      <c r="E27" s="1523"/>
      <c r="F27" s="1523"/>
      <c r="G27" s="1523" t="s">
        <v>235</v>
      </c>
      <c r="H27" s="1523"/>
      <c r="I27" s="1523"/>
      <c r="J27" s="1523"/>
      <c r="K27" s="1523"/>
    </row>
    <row r="28" spans="1:11" ht="21.95" customHeight="1">
      <c r="A28" s="1524" t="s">
        <v>257</v>
      </c>
      <c r="B28" s="1525"/>
      <c r="C28" s="1525"/>
      <c r="D28" s="1525"/>
      <c r="E28" s="1525"/>
      <c r="F28" s="1526"/>
      <c r="G28" s="1524" t="s">
        <v>259</v>
      </c>
      <c r="H28" s="1525"/>
      <c r="I28" s="1525"/>
      <c r="J28" s="1525"/>
      <c r="K28" s="1526"/>
    </row>
    <row r="29" spans="1:11" ht="21.95" customHeight="1">
      <c r="A29" s="1512" t="s">
        <v>258</v>
      </c>
      <c r="B29" s="1513"/>
      <c r="C29" s="1513"/>
      <c r="D29" s="1513"/>
      <c r="E29" s="1513"/>
      <c r="F29" s="1514"/>
      <c r="G29" s="1512" t="s">
        <v>260</v>
      </c>
      <c r="H29" s="1513"/>
      <c r="I29" s="1513"/>
      <c r="J29" s="1513"/>
      <c r="K29" s="1514"/>
    </row>
    <row r="30" spans="1:11" ht="21.95" customHeight="1">
      <c r="A30" s="1512" t="s">
        <v>277</v>
      </c>
      <c r="B30" s="1513"/>
      <c r="C30" s="1513"/>
      <c r="D30" s="1513"/>
      <c r="E30" s="1513"/>
      <c r="F30" s="1514"/>
      <c r="G30" s="1527"/>
      <c r="H30" s="1528"/>
      <c r="I30" s="1528"/>
      <c r="J30" s="1528"/>
      <c r="K30" s="1529"/>
    </row>
    <row r="31" spans="1:11" ht="21.95" customHeight="1">
      <c r="A31" s="1531" t="s">
        <v>278</v>
      </c>
      <c r="B31" s="1532"/>
      <c r="C31" s="1532"/>
      <c r="D31" s="1532"/>
      <c r="E31" s="1532"/>
      <c r="F31" s="1533"/>
      <c r="G31" s="1531"/>
      <c r="H31" s="1532"/>
      <c r="I31" s="1532"/>
      <c r="J31" s="1532"/>
      <c r="K31" s="1533"/>
    </row>
    <row r="33" spans="1:11" ht="21.95" customHeight="1">
      <c r="A33" s="1518" t="s">
        <v>244</v>
      </c>
      <c r="B33" s="1518"/>
      <c r="C33" s="1518"/>
      <c r="D33" s="1518"/>
      <c r="E33" s="1518"/>
      <c r="F33" s="1518"/>
      <c r="G33" s="1518" t="s">
        <v>245</v>
      </c>
      <c r="H33" s="1518"/>
      <c r="I33" s="1518"/>
      <c r="J33" s="1518"/>
      <c r="K33" s="1518"/>
    </row>
    <row r="34" spans="1:11" ht="21.95" customHeight="1">
      <c r="A34" s="1530" t="s">
        <v>261</v>
      </c>
      <c r="B34" s="1520"/>
      <c r="C34" s="1520"/>
      <c r="D34" s="1520"/>
      <c r="E34" s="1520"/>
      <c r="F34" s="1521"/>
      <c r="G34" s="1530" t="s">
        <v>279</v>
      </c>
      <c r="H34" s="1520"/>
      <c r="I34" s="1520"/>
      <c r="J34" s="1520"/>
      <c r="K34" s="1521"/>
    </row>
    <row r="35" spans="1:11" ht="21.95" customHeight="1">
      <c r="A35" s="1515"/>
      <c r="B35" s="1516"/>
      <c r="C35" s="1516"/>
      <c r="D35" s="1516"/>
      <c r="E35" s="1516"/>
      <c r="F35" s="1517"/>
      <c r="G35" s="1515" t="s">
        <v>280</v>
      </c>
      <c r="H35" s="1516"/>
      <c r="I35" s="1516"/>
      <c r="J35" s="1516"/>
      <c r="K35" s="1517"/>
    </row>
    <row r="36" spans="1:11" ht="21.95" customHeight="1">
      <c r="A36" s="1509"/>
      <c r="B36" s="1510"/>
      <c r="C36" s="1510"/>
      <c r="D36" s="1510"/>
      <c r="E36" s="1510"/>
      <c r="F36" s="1511"/>
      <c r="G36" s="1509"/>
      <c r="H36" s="1510"/>
      <c r="I36" s="1510"/>
      <c r="J36" s="1510"/>
      <c r="K36" s="1511"/>
    </row>
    <row r="38" spans="1:11" ht="21.95" customHeight="1">
      <c r="C38" s="39" t="s">
        <v>289</v>
      </c>
    </row>
    <row r="39" spans="1:11" ht="21.95" customHeight="1">
      <c r="A39" s="1523" t="s">
        <v>234</v>
      </c>
      <c r="B39" s="1523"/>
      <c r="C39" s="1523"/>
      <c r="D39" s="1523"/>
      <c r="E39" s="1523"/>
      <c r="F39" s="1523"/>
      <c r="G39" s="1523" t="s">
        <v>235</v>
      </c>
      <c r="H39" s="1523"/>
      <c r="I39" s="1523"/>
      <c r="J39" s="1523"/>
      <c r="K39" s="1523"/>
    </row>
    <row r="40" spans="1:11" ht="21.95" customHeight="1">
      <c r="A40" s="1524" t="s">
        <v>281</v>
      </c>
      <c r="B40" s="1525"/>
      <c r="C40" s="1525"/>
      <c r="D40" s="1525"/>
      <c r="E40" s="1525"/>
      <c r="F40" s="1525"/>
      <c r="G40" s="1524" t="s">
        <v>285</v>
      </c>
      <c r="H40" s="1525"/>
      <c r="I40" s="1525"/>
      <c r="J40" s="1525"/>
      <c r="K40" s="1526"/>
    </row>
    <row r="41" spans="1:11" ht="21.95" customHeight="1">
      <c r="A41" s="1512" t="s">
        <v>282</v>
      </c>
      <c r="B41" s="1513"/>
      <c r="C41" s="1513"/>
      <c r="D41" s="1513"/>
      <c r="E41" s="1513"/>
      <c r="F41" s="1513"/>
      <c r="G41" s="1512" t="s">
        <v>286</v>
      </c>
      <c r="H41" s="1513"/>
      <c r="I41" s="1513"/>
      <c r="J41" s="1513"/>
      <c r="K41" s="1514"/>
    </row>
    <row r="42" spans="1:11" ht="21.95" customHeight="1">
      <c r="A42" s="1512" t="s">
        <v>283</v>
      </c>
      <c r="B42" s="1513"/>
      <c r="C42" s="1513"/>
      <c r="D42" s="1513"/>
      <c r="E42" s="1513"/>
      <c r="F42" s="1513"/>
      <c r="G42" s="1512" t="s">
        <v>263</v>
      </c>
      <c r="H42" s="1513"/>
      <c r="I42" s="1513"/>
      <c r="J42" s="1513"/>
      <c r="K42" s="1514"/>
    </row>
    <row r="43" spans="1:11" ht="21.95" customHeight="1">
      <c r="A43" s="1512" t="s">
        <v>284</v>
      </c>
      <c r="B43" s="1513"/>
      <c r="C43" s="1513"/>
      <c r="D43" s="1513"/>
      <c r="E43" s="1513"/>
      <c r="F43" s="1513"/>
      <c r="G43" s="1512"/>
      <c r="H43" s="1513"/>
      <c r="I43" s="1513"/>
      <c r="J43" s="1513"/>
      <c r="K43" s="1514"/>
    </row>
    <row r="44" spans="1:11" ht="21.95" customHeight="1">
      <c r="A44" s="44" t="s">
        <v>262</v>
      </c>
      <c r="B44" s="45"/>
      <c r="C44" s="45"/>
      <c r="D44" s="45"/>
      <c r="E44" s="45"/>
      <c r="F44" s="45"/>
      <c r="G44" s="44"/>
      <c r="H44" s="45"/>
      <c r="I44" s="45"/>
      <c r="J44" s="45"/>
      <c r="K44" s="46"/>
    </row>
    <row r="46" spans="1:11" ht="21.95" customHeight="1">
      <c r="A46" s="1518" t="s">
        <v>244</v>
      </c>
      <c r="B46" s="1518"/>
      <c r="C46" s="1518"/>
      <c r="D46" s="1518"/>
      <c r="E46" s="1518"/>
      <c r="F46" s="1518"/>
      <c r="G46" s="1518" t="s">
        <v>245</v>
      </c>
      <c r="H46" s="1518"/>
      <c r="I46" s="1518"/>
      <c r="J46" s="1518"/>
      <c r="K46" s="1518"/>
    </row>
    <row r="47" spans="1:11" ht="21.95" customHeight="1">
      <c r="A47" s="1519" t="s">
        <v>287</v>
      </c>
      <c r="B47" s="1520"/>
      <c r="C47" s="1520"/>
      <c r="D47" s="1520"/>
      <c r="E47" s="1520"/>
      <c r="F47" s="1521"/>
      <c r="G47" s="1519" t="s">
        <v>288</v>
      </c>
      <c r="H47" s="1520"/>
      <c r="I47" s="1520"/>
      <c r="J47" s="1520"/>
      <c r="K47" s="1521"/>
    </row>
    <row r="48" spans="1:11" ht="21.95" customHeight="1">
      <c r="A48" s="1522" t="s">
        <v>264</v>
      </c>
      <c r="B48" s="1516"/>
      <c r="C48" s="1516"/>
      <c r="D48" s="1516"/>
      <c r="E48" s="1516"/>
      <c r="F48" s="1517"/>
      <c r="G48" s="1512" t="s">
        <v>291</v>
      </c>
      <c r="H48" s="1513"/>
      <c r="I48" s="1513"/>
      <c r="J48" s="1513"/>
      <c r="K48" s="1514"/>
    </row>
    <row r="49" spans="1:11" ht="21.95" customHeight="1">
      <c r="A49" s="1509" t="s">
        <v>265</v>
      </c>
      <c r="B49" s="1510"/>
      <c r="C49" s="1510"/>
      <c r="D49" s="1510"/>
      <c r="E49" s="1510"/>
      <c r="F49" s="1511"/>
      <c r="G49" s="1509" t="s">
        <v>266</v>
      </c>
      <c r="H49" s="1510"/>
      <c r="I49" s="1510"/>
      <c r="J49" s="1510"/>
      <c r="K49" s="1511"/>
    </row>
    <row r="51" spans="1:11" ht="21.95" customHeight="1">
      <c r="C51" s="39" t="s">
        <v>290</v>
      </c>
    </row>
    <row r="52" spans="1:11" ht="21.95" customHeight="1">
      <c r="A52" s="1523" t="s">
        <v>234</v>
      </c>
      <c r="B52" s="1523"/>
      <c r="C52" s="1523"/>
      <c r="D52" s="1523"/>
      <c r="E52" s="1523"/>
      <c r="F52" s="1523"/>
      <c r="G52" s="1523" t="s">
        <v>235</v>
      </c>
      <c r="H52" s="1523"/>
      <c r="I52" s="1523"/>
      <c r="J52" s="1523"/>
      <c r="K52" s="1523"/>
    </row>
    <row r="53" spans="1:11" ht="21.95" customHeight="1">
      <c r="A53" s="1524" t="s">
        <v>267</v>
      </c>
      <c r="B53" s="1525"/>
      <c r="C53" s="1525"/>
      <c r="D53" s="1525"/>
      <c r="E53" s="1525"/>
      <c r="F53" s="1526"/>
      <c r="G53" s="1525" t="s">
        <v>292</v>
      </c>
      <c r="H53" s="1525"/>
      <c r="I53" s="1525"/>
      <c r="J53" s="1525"/>
      <c r="K53" s="1526"/>
    </row>
    <row r="54" spans="1:11" ht="21.95" customHeight="1">
      <c r="A54" s="1512" t="s">
        <v>268</v>
      </c>
      <c r="B54" s="1513"/>
      <c r="C54" s="1513"/>
      <c r="D54" s="1513"/>
      <c r="E54" s="1513"/>
      <c r="F54" s="1514"/>
      <c r="G54" s="1513" t="s">
        <v>272</v>
      </c>
      <c r="H54" s="1513"/>
      <c r="I54" s="1513"/>
      <c r="J54" s="1513"/>
      <c r="K54" s="1514"/>
    </row>
    <row r="55" spans="1:11" ht="21.95" customHeight="1">
      <c r="A55" s="1512" t="s">
        <v>269</v>
      </c>
      <c r="B55" s="1513"/>
      <c r="C55" s="1513"/>
      <c r="D55" s="1513"/>
      <c r="E55" s="1513"/>
      <c r="F55" s="1514"/>
      <c r="G55" s="1513"/>
      <c r="H55" s="1513"/>
      <c r="I55" s="1513"/>
      <c r="J55" s="1513"/>
      <c r="K55" s="1514"/>
    </row>
    <row r="56" spans="1:11" ht="21.95" customHeight="1">
      <c r="A56" s="1512" t="s">
        <v>270</v>
      </c>
      <c r="B56" s="1513"/>
      <c r="C56" s="1513"/>
      <c r="D56" s="1513"/>
      <c r="E56" s="1513"/>
      <c r="F56" s="1514"/>
      <c r="G56" s="1513"/>
      <c r="H56" s="1513"/>
      <c r="I56" s="1513"/>
      <c r="J56" s="1513"/>
      <c r="K56" s="1514"/>
    </row>
    <row r="57" spans="1:11" ht="21.95" customHeight="1">
      <c r="A57" s="1512" t="s">
        <v>271</v>
      </c>
      <c r="B57" s="1513"/>
      <c r="C57" s="1513"/>
      <c r="D57" s="1513"/>
      <c r="E57" s="1513"/>
      <c r="F57" s="1514"/>
      <c r="G57" s="580"/>
      <c r="H57" s="43"/>
      <c r="I57" s="43"/>
      <c r="J57" s="43"/>
      <c r="K57" s="47"/>
    </row>
    <row r="58" spans="1:11" s="278" customFormat="1" ht="21.95" customHeight="1">
      <c r="A58" s="1515" t="s">
        <v>2471</v>
      </c>
      <c r="B58" s="1516"/>
      <c r="C58" s="1516"/>
      <c r="D58" s="1516"/>
      <c r="E58" s="1516"/>
      <c r="F58" s="1517"/>
      <c r="G58" s="580"/>
      <c r="H58" s="580"/>
      <c r="I58" s="580"/>
      <c r="J58" s="580"/>
      <c r="K58" s="581"/>
    </row>
    <row r="59" spans="1:11" ht="21.95" customHeight="1">
      <c r="A59" s="332" t="s">
        <v>756</v>
      </c>
      <c r="B59" s="325"/>
      <c r="C59" s="325"/>
      <c r="D59" s="325"/>
      <c r="E59" s="325"/>
      <c r="F59" s="333"/>
      <c r="G59" s="325"/>
      <c r="H59" s="45"/>
      <c r="I59" s="45"/>
      <c r="J59" s="45"/>
      <c r="K59" s="46"/>
    </row>
    <row r="61" spans="1:11" ht="21.95" customHeight="1">
      <c r="A61" s="1518" t="s">
        <v>244</v>
      </c>
      <c r="B61" s="1518"/>
      <c r="C61" s="1518"/>
      <c r="D61" s="1518"/>
      <c r="E61" s="1518"/>
      <c r="F61" s="1518"/>
      <c r="G61" s="1518" t="s">
        <v>245</v>
      </c>
      <c r="H61" s="1518"/>
      <c r="I61" s="1518"/>
      <c r="J61" s="1518"/>
      <c r="K61" s="1518"/>
    </row>
    <row r="62" spans="1:11" ht="21.95" customHeight="1">
      <c r="A62" s="1519" t="s">
        <v>273</v>
      </c>
      <c r="B62" s="1520"/>
      <c r="C62" s="1520"/>
      <c r="D62" s="1520"/>
      <c r="E62" s="1520"/>
      <c r="F62" s="1521"/>
      <c r="G62" s="1519" t="s">
        <v>294</v>
      </c>
      <c r="H62" s="1520"/>
      <c r="I62" s="1520"/>
      <c r="J62" s="1520"/>
      <c r="K62" s="1521"/>
    </row>
    <row r="63" spans="1:11" ht="21.95" customHeight="1">
      <c r="A63" s="1522" t="s">
        <v>293</v>
      </c>
      <c r="B63" s="1516"/>
      <c r="C63" s="1516"/>
      <c r="D63" s="1516"/>
      <c r="E63" s="1516"/>
      <c r="F63" s="1517"/>
      <c r="G63" s="1522" t="s">
        <v>274</v>
      </c>
      <c r="H63" s="1516"/>
      <c r="I63" s="1516"/>
      <c r="J63" s="1516"/>
      <c r="K63" s="1517"/>
    </row>
    <row r="64" spans="1:11" ht="21.95" customHeight="1">
      <c r="A64" s="1509"/>
      <c r="B64" s="1510"/>
      <c r="C64" s="1510"/>
      <c r="D64" s="1510"/>
      <c r="E64" s="1510"/>
      <c r="F64" s="1511"/>
      <c r="G64" s="1509"/>
      <c r="H64" s="1510"/>
      <c r="I64" s="1510"/>
      <c r="J64" s="1510"/>
      <c r="K64" s="1511"/>
    </row>
    <row r="73" spans="2:3" ht="21.95" customHeight="1">
      <c r="B73" s="2"/>
      <c r="C73" s="2"/>
    </row>
    <row r="74" spans="2:3" ht="21.95" customHeight="1">
      <c r="B74" s="2"/>
      <c r="C74" s="39"/>
    </row>
    <row r="75" spans="2:3" ht="21.95" customHeight="1">
      <c r="B75" s="2"/>
      <c r="C75" s="2"/>
    </row>
    <row r="76" spans="2:3" ht="21.95" customHeight="1">
      <c r="B76" s="2"/>
      <c r="C76" s="2"/>
    </row>
    <row r="81" spans="3:11" ht="21.95" customHeight="1">
      <c r="C81" s="2"/>
    </row>
    <row r="82" spans="3:11" ht="21.95" customHeight="1">
      <c r="C82" s="2"/>
    </row>
    <row r="83" spans="3:11" ht="21.95" customHeight="1">
      <c r="D83" s="1504"/>
      <c r="E83" s="1504"/>
      <c r="F83" s="1504"/>
      <c r="G83" s="1504"/>
      <c r="H83" s="1504"/>
      <c r="I83" s="1504"/>
      <c r="J83" s="1504"/>
      <c r="K83" s="1504"/>
    </row>
    <row r="87" spans="3:11" ht="21.95" customHeight="1">
      <c r="C87" s="2"/>
    </row>
    <row r="88" spans="3:11" ht="21.95" customHeight="1">
      <c r="C88" s="2"/>
    </row>
    <row r="94" spans="3:11" ht="21.95" customHeight="1">
      <c r="C94" s="2"/>
      <c r="D94" s="48"/>
      <c r="E94" s="48"/>
    </row>
    <row r="95" spans="3:11" ht="21.95" customHeight="1">
      <c r="C95" s="2"/>
    </row>
    <row r="99" spans="3:4" ht="21.95" customHeight="1">
      <c r="D99" s="48"/>
    </row>
    <row r="100" spans="3:4" ht="21.95" customHeight="1">
      <c r="C100" s="2"/>
    </row>
    <row r="101" spans="3:4" ht="21.95" customHeight="1">
      <c r="C101" s="2"/>
    </row>
  </sheetData>
  <mergeCells count="91">
    <mergeCell ref="G8:K8"/>
    <mergeCell ref="G7:K7"/>
    <mergeCell ref="G4:K4"/>
    <mergeCell ref="A10:F10"/>
    <mergeCell ref="G10:K10"/>
    <mergeCell ref="A7:F7"/>
    <mergeCell ref="A6:F6"/>
    <mergeCell ref="G6:K6"/>
    <mergeCell ref="G5:K5"/>
    <mergeCell ref="A4:F4"/>
    <mergeCell ref="A5:F5"/>
    <mergeCell ref="A8:F8"/>
    <mergeCell ref="G11:K11"/>
    <mergeCell ref="G12:K12"/>
    <mergeCell ref="A15:F15"/>
    <mergeCell ref="G15:K15"/>
    <mergeCell ref="A17:F17"/>
    <mergeCell ref="G17:K17"/>
    <mergeCell ref="A16:F16"/>
    <mergeCell ref="G16:K16"/>
    <mergeCell ref="A11:F11"/>
    <mergeCell ref="A12:F12"/>
    <mergeCell ref="A18:F18"/>
    <mergeCell ref="G18:K18"/>
    <mergeCell ref="A19:F19"/>
    <mergeCell ref="G19:K19"/>
    <mergeCell ref="A21:F21"/>
    <mergeCell ref="G21:K21"/>
    <mergeCell ref="A22:F22"/>
    <mergeCell ref="G22:K22"/>
    <mergeCell ref="A24:F24"/>
    <mergeCell ref="G24:K24"/>
    <mergeCell ref="A23:F23"/>
    <mergeCell ref="G23:K23"/>
    <mergeCell ref="A27:F27"/>
    <mergeCell ref="G27:K27"/>
    <mergeCell ref="A28:F28"/>
    <mergeCell ref="G28:K28"/>
    <mergeCell ref="A29:F29"/>
    <mergeCell ref="G29:K29"/>
    <mergeCell ref="A30:F30"/>
    <mergeCell ref="G30:K30"/>
    <mergeCell ref="A39:F39"/>
    <mergeCell ref="G39:K39"/>
    <mergeCell ref="A40:F40"/>
    <mergeCell ref="G40:K40"/>
    <mergeCell ref="A34:F34"/>
    <mergeCell ref="G34:K34"/>
    <mergeCell ref="A35:F35"/>
    <mergeCell ref="G35:K35"/>
    <mergeCell ref="A36:F36"/>
    <mergeCell ref="G36:K36"/>
    <mergeCell ref="A31:F31"/>
    <mergeCell ref="G31:K31"/>
    <mergeCell ref="A33:F33"/>
    <mergeCell ref="G33:K33"/>
    <mergeCell ref="A41:F41"/>
    <mergeCell ref="G41:K41"/>
    <mergeCell ref="A42:F42"/>
    <mergeCell ref="G42:K42"/>
    <mergeCell ref="A43:F43"/>
    <mergeCell ref="G43:K43"/>
    <mergeCell ref="A46:F46"/>
    <mergeCell ref="G46:K46"/>
    <mergeCell ref="A47:F47"/>
    <mergeCell ref="G47:K47"/>
    <mergeCell ref="A48:F48"/>
    <mergeCell ref="G48:K48"/>
    <mergeCell ref="A49:F49"/>
    <mergeCell ref="G49:K49"/>
    <mergeCell ref="A52:F52"/>
    <mergeCell ref="G52:K52"/>
    <mergeCell ref="A53:F53"/>
    <mergeCell ref="G53:K53"/>
    <mergeCell ref="A54:F54"/>
    <mergeCell ref="G54:K54"/>
    <mergeCell ref="A55:F55"/>
    <mergeCell ref="G55:K55"/>
    <mergeCell ref="A56:F56"/>
    <mergeCell ref="G56:K56"/>
    <mergeCell ref="A64:F64"/>
    <mergeCell ref="G64:K64"/>
    <mergeCell ref="A57:F57"/>
    <mergeCell ref="A58:F58"/>
    <mergeCell ref="D83:K83"/>
    <mergeCell ref="A61:F61"/>
    <mergeCell ref="G61:K61"/>
    <mergeCell ref="A62:F62"/>
    <mergeCell ref="G62:K62"/>
    <mergeCell ref="A63:F63"/>
    <mergeCell ref="G63:K63"/>
  </mergeCells>
  <pageMargins left="0.89" right="0.11811023622047245" top="0.55118110236220474" bottom="0.35433070866141736" header="0.31496062992125984" footer="0.31496062992125984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76"/>
  <sheetViews>
    <sheetView workbookViewId="0">
      <selection activeCell="I18" sqref="I18"/>
    </sheetView>
  </sheetViews>
  <sheetFormatPr defaultRowHeight="19.5"/>
  <cols>
    <col min="1" max="2" width="10.625" style="1354" customWidth="1"/>
    <col min="3" max="3" width="10.25" style="1354" customWidth="1"/>
    <col min="4" max="4" width="9.875" style="1354" customWidth="1"/>
    <col min="5" max="5" width="6.875" style="1354" customWidth="1"/>
    <col min="6" max="6" width="5.25" style="357" customWidth="1"/>
    <col min="7" max="7" width="4.75" style="357" customWidth="1"/>
    <col min="8" max="8" width="4.625" style="357" customWidth="1"/>
    <col min="9" max="9" width="4.5" style="357" customWidth="1"/>
    <col min="10" max="10" width="9.25" style="1354" customWidth="1"/>
    <col min="11" max="11" width="16.5" style="1354" customWidth="1"/>
    <col min="12" max="12" width="23" style="915" customWidth="1"/>
    <col min="13" max="13" width="9" style="1354" customWidth="1"/>
    <col min="14" max="14" width="8.5" style="1354" customWidth="1"/>
    <col min="15" max="16384" width="9" style="1354"/>
  </cols>
  <sheetData>
    <row r="1" spans="1:18">
      <c r="N1" s="1354" t="s">
        <v>589</v>
      </c>
    </row>
    <row r="2" spans="1:18">
      <c r="A2" s="1355" t="s">
        <v>1318</v>
      </c>
    </row>
    <row r="3" spans="1:18">
      <c r="A3" s="1246" t="s">
        <v>590</v>
      </c>
      <c r="B3" s="358" t="s">
        <v>128</v>
      </c>
      <c r="C3" s="1246" t="s">
        <v>128</v>
      </c>
      <c r="D3" s="358" t="s">
        <v>595</v>
      </c>
      <c r="E3" s="1246" t="s">
        <v>406</v>
      </c>
      <c r="F3" s="1540" t="s">
        <v>597</v>
      </c>
      <c r="G3" s="1541"/>
      <c r="H3" s="1541"/>
      <c r="I3" s="1542"/>
      <c r="J3" s="358" t="s">
        <v>598</v>
      </c>
      <c r="K3" s="1246" t="s">
        <v>596</v>
      </c>
      <c r="L3" s="1356" t="s">
        <v>1320</v>
      </c>
      <c r="M3" s="1246" t="s">
        <v>410</v>
      </c>
      <c r="N3" s="1246" t="s">
        <v>410</v>
      </c>
    </row>
    <row r="4" spans="1:18">
      <c r="A4" s="1357" t="s">
        <v>128</v>
      </c>
      <c r="B4" s="1358" t="s">
        <v>591</v>
      </c>
      <c r="C4" s="1357" t="s">
        <v>593</v>
      </c>
      <c r="D4" s="1358"/>
      <c r="E4" s="1241" t="s">
        <v>1319</v>
      </c>
      <c r="F4" s="1246">
        <v>61</v>
      </c>
      <c r="G4" s="1246">
        <v>62</v>
      </c>
      <c r="H4" s="1246">
        <v>63</v>
      </c>
      <c r="I4" s="1246">
        <v>64</v>
      </c>
      <c r="J4" s="1358" t="s">
        <v>599</v>
      </c>
      <c r="K4" s="1357"/>
      <c r="L4" s="1359" t="s">
        <v>130</v>
      </c>
      <c r="M4" s="1357" t="s">
        <v>494</v>
      </c>
      <c r="N4" s="1357" t="s">
        <v>600</v>
      </c>
    </row>
    <row r="5" spans="1:18">
      <c r="A5" s="1249" t="s">
        <v>592</v>
      </c>
      <c r="B5" s="359" t="s">
        <v>592</v>
      </c>
      <c r="C5" s="1249" t="s">
        <v>594</v>
      </c>
      <c r="D5" s="359"/>
      <c r="E5" s="361" t="s">
        <v>130</v>
      </c>
      <c r="F5" s="1249"/>
      <c r="G5" s="1249"/>
      <c r="H5" s="1249"/>
      <c r="I5" s="1249"/>
      <c r="J5" s="359"/>
      <c r="K5" s="1249"/>
      <c r="L5" s="1359"/>
      <c r="M5" s="1249" t="s">
        <v>495</v>
      </c>
      <c r="N5" s="1249"/>
    </row>
    <row r="6" spans="1:18">
      <c r="A6" s="240" t="s">
        <v>2270</v>
      </c>
      <c r="B6" s="1253" t="s">
        <v>2719</v>
      </c>
      <c r="C6" s="240" t="s">
        <v>967</v>
      </c>
      <c r="D6" s="1253" t="s">
        <v>1314</v>
      </c>
      <c r="E6" s="240" t="s">
        <v>1144</v>
      </c>
      <c r="F6" s="358">
        <v>10</v>
      </c>
      <c r="G6" s="1246">
        <v>10</v>
      </c>
      <c r="H6" s="358">
        <v>10</v>
      </c>
      <c r="I6" s="1246">
        <v>10</v>
      </c>
      <c r="J6" s="1253" t="s">
        <v>3497</v>
      </c>
      <c r="K6" s="1360" t="s">
        <v>3498</v>
      </c>
      <c r="L6" s="1361" t="s">
        <v>3499</v>
      </c>
      <c r="M6" s="1362" t="s">
        <v>1217</v>
      </c>
      <c r="N6" s="1246" t="s">
        <v>164</v>
      </c>
      <c r="O6" s="1354" t="s">
        <v>972</v>
      </c>
    </row>
    <row r="7" spans="1:18">
      <c r="A7" s="1357" t="s">
        <v>2718</v>
      </c>
      <c r="B7" s="239" t="s">
        <v>2720</v>
      </c>
      <c r="C7" s="1363" t="s">
        <v>1471</v>
      </c>
      <c r="D7" s="239" t="s">
        <v>1315</v>
      </c>
      <c r="E7" s="262" t="s">
        <v>756</v>
      </c>
      <c r="F7" s="1358"/>
      <c r="G7" s="1357"/>
      <c r="H7" s="1358"/>
      <c r="I7" s="1357"/>
      <c r="J7" s="239" t="s">
        <v>130</v>
      </c>
      <c r="K7" s="1364" t="s">
        <v>3398</v>
      </c>
      <c r="L7" s="1365" t="s">
        <v>415</v>
      </c>
      <c r="M7" s="1366" t="s">
        <v>1218</v>
      </c>
      <c r="N7" s="262"/>
      <c r="O7" s="1354" t="s">
        <v>973</v>
      </c>
    </row>
    <row r="8" spans="1:18">
      <c r="A8" s="262" t="s">
        <v>2710</v>
      </c>
      <c r="B8" s="239" t="s">
        <v>2721</v>
      </c>
      <c r="C8" s="262" t="s">
        <v>1472</v>
      </c>
      <c r="D8" s="239" t="s">
        <v>1316</v>
      </c>
      <c r="E8" s="262" t="s">
        <v>3500</v>
      </c>
      <c r="F8" s="1358"/>
      <c r="G8" s="1357"/>
      <c r="H8" s="1358"/>
      <c r="I8" s="1357"/>
      <c r="J8" s="239"/>
      <c r="K8" s="1364"/>
      <c r="L8" s="1367" t="s">
        <v>3501</v>
      </c>
      <c r="M8" s="1366"/>
      <c r="N8" s="262"/>
    </row>
    <row r="9" spans="1:18">
      <c r="A9" s="262" t="s">
        <v>2711</v>
      </c>
      <c r="B9" s="239" t="s">
        <v>2722</v>
      </c>
      <c r="C9" s="262"/>
      <c r="D9" s="239" t="s">
        <v>1317</v>
      </c>
      <c r="E9" s="262" t="s">
        <v>1147</v>
      </c>
      <c r="F9" s="1358"/>
      <c r="G9" s="1357"/>
      <c r="H9" s="1358"/>
      <c r="I9" s="1357"/>
      <c r="J9" s="239"/>
      <c r="K9" s="1364"/>
      <c r="L9" s="1267" t="s">
        <v>3502</v>
      </c>
      <c r="M9" s="1366"/>
      <c r="N9" s="262"/>
    </row>
    <row r="10" spans="1:18">
      <c r="A10" s="262" t="s">
        <v>2712</v>
      </c>
      <c r="B10" s="239" t="s">
        <v>2723</v>
      </c>
      <c r="C10" s="262"/>
      <c r="D10" s="239"/>
      <c r="E10" s="262"/>
      <c r="F10" s="1358"/>
      <c r="G10" s="1357"/>
      <c r="H10" s="1358"/>
      <c r="I10" s="1357"/>
      <c r="J10" s="239"/>
      <c r="K10" s="1364"/>
      <c r="L10" s="1367" t="s">
        <v>3503</v>
      </c>
      <c r="M10" s="1366"/>
      <c r="N10" s="262"/>
    </row>
    <row r="11" spans="1:18">
      <c r="A11" s="262" t="s">
        <v>2713</v>
      </c>
      <c r="B11" s="239" t="s">
        <v>2724</v>
      </c>
      <c r="C11" s="262"/>
      <c r="D11" s="239"/>
      <c r="E11" s="262"/>
      <c r="F11" s="1358"/>
      <c r="G11" s="1357"/>
      <c r="H11" s="1358"/>
      <c r="I11" s="1357"/>
      <c r="J11" s="239"/>
      <c r="K11" s="1368"/>
      <c r="L11" s="308" t="s">
        <v>3504</v>
      </c>
      <c r="M11" s="1369"/>
      <c r="N11" s="241"/>
      <c r="R11" s="1354">
        <f>57*4</f>
        <v>228</v>
      </c>
    </row>
    <row r="12" spans="1:18">
      <c r="A12" s="262" t="s">
        <v>2714</v>
      </c>
      <c r="B12" s="239"/>
      <c r="C12" s="262"/>
      <c r="D12" s="239"/>
      <c r="E12" s="262"/>
      <c r="F12" s="1358"/>
      <c r="G12" s="1357"/>
      <c r="H12" s="1358"/>
      <c r="I12" s="1357"/>
      <c r="J12" s="239"/>
      <c r="K12" s="240" t="s">
        <v>3505</v>
      </c>
      <c r="L12" s="1267" t="s">
        <v>3506</v>
      </c>
      <c r="M12" s="240"/>
      <c r="N12" s="240"/>
    </row>
    <row r="13" spans="1:18">
      <c r="A13" s="262" t="s">
        <v>2715</v>
      </c>
      <c r="B13" s="239"/>
      <c r="C13" s="262"/>
      <c r="D13" s="239"/>
      <c r="E13" s="262"/>
      <c r="F13" s="1358"/>
      <c r="G13" s="1357"/>
      <c r="H13" s="1358"/>
      <c r="I13" s="1357"/>
      <c r="J13" s="239"/>
      <c r="K13" s="241"/>
      <c r="L13" s="1370" t="s">
        <v>3507</v>
      </c>
      <c r="M13" s="241"/>
      <c r="N13" s="241"/>
    </row>
    <row r="14" spans="1:18">
      <c r="A14" s="262" t="s">
        <v>2716</v>
      </c>
      <c r="B14" s="239"/>
      <c r="C14" s="262"/>
      <c r="D14" s="239"/>
      <c r="E14" s="262"/>
      <c r="F14" s="1358"/>
      <c r="G14" s="1357"/>
      <c r="H14" s="1358"/>
      <c r="I14" s="1357"/>
      <c r="J14" s="239"/>
      <c r="K14" s="1360" t="s">
        <v>3508</v>
      </c>
      <c r="L14" s="1371" t="s">
        <v>3509</v>
      </c>
      <c r="M14" s="1362"/>
      <c r="N14" s="240"/>
    </row>
    <row r="15" spans="1:18">
      <c r="A15" s="262" t="s">
        <v>2717</v>
      </c>
      <c r="B15" s="239"/>
      <c r="C15" s="262"/>
      <c r="D15" s="239"/>
      <c r="E15" s="262"/>
      <c r="F15" s="1358"/>
      <c r="G15" s="1357"/>
      <c r="H15" s="1358"/>
      <c r="I15" s="1357"/>
      <c r="J15" s="239"/>
      <c r="K15" s="1364" t="s">
        <v>3510</v>
      </c>
      <c r="L15" s="918" t="s">
        <v>3511</v>
      </c>
      <c r="M15" s="1366"/>
      <c r="N15" s="262"/>
    </row>
    <row r="16" spans="1:18">
      <c r="A16" s="262"/>
      <c r="B16" s="239"/>
      <c r="C16" s="262"/>
      <c r="D16" s="239"/>
      <c r="E16" s="262"/>
      <c r="F16" s="1358"/>
      <c r="G16" s="1357"/>
      <c r="H16" s="1358"/>
      <c r="I16" s="1357"/>
      <c r="J16" s="239"/>
      <c r="K16" s="1364"/>
      <c r="L16" s="918" t="s">
        <v>3512</v>
      </c>
      <c r="M16" s="1366"/>
      <c r="N16" s="262"/>
    </row>
    <row r="17" spans="1:20">
      <c r="A17" s="262"/>
      <c r="B17" s="239"/>
      <c r="C17" s="262"/>
      <c r="D17" s="239"/>
      <c r="E17" s="262"/>
      <c r="F17" s="1358"/>
      <c r="G17" s="1357"/>
      <c r="H17" s="1358"/>
      <c r="I17" s="1357"/>
      <c r="J17" s="239"/>
      <c r="K17" s="1364"/>
      <c r="L17" s="918" t="s">
        <v>1076</v>
      </c>
      <c r="M17" s="1366"/>
      <c r="N17" s="262"/>
    </row>
    <row r="18" spans="1:20">
      <c r="A18" s="262"/>
      <c r="B18" s="239"/>
      <c r="C18" s="262"/>
      <c r="D18" s="239"/>
      <c r="E18" s="262"/>
      <c r="F18" s="1358"/>
      <c r="G18" s="1357"/>
      <c r="H18" s="1358"/>
      <c r="I18" s="1357"/>
      <c r="J18" s="239"/>
      <c r="K18" s="1368"/>
      <c r="L18" s="918" t="s">
        <v>3513</v>
      </c>
      <c r="M18" s="1369"/>
      <c r="N18" s="241"/>
    </row>
    <row r="19" spans="1:20">
      <c r="A19" s="262"/>
      <c r="B19" s="239"/>
      <c r="C19" s="262"/>
      <c r="D19" s="239"/>
      <c r="E19" s="262"/>
      <c r="F19" s="1358"/>
      <c r="G19" s="1357"/>
      <c r="H19" s="1358"/>
      <c r="I19" s="1357"/>
      <c r="J19" s="239"/>
      <c r="K19" s="914" t="s">
        <v>3514</v>
      </c>
      <c r="L19" s="1361" t="s">
        <v>3515</v>
      </c>
      <c r="M19" s="1366"/>
      <c r="N19" s="262"/>
    </row>
    <row r="20" spans="1:20">
      <c r="A20" s="262"/>
      <c r="B20" s="239"/>
      <c r="C20" s="262"/>
      <c r="D20" s="239"/>
      <c r="E20" s="262"/>
      <c r="F20" s="1358"/>
      <c r="G20" s="1357"/>
      <c r="H20" s="1358"/>
      <c r="I20" s="1357"/>
      <c r="J20" s="239"/>
      <c r="K20" s="262" t="s">
        <v>3516</v>
      </c>
      <c r="L20" s="1365" t="s">
        <v>3517</v>
      </c>
      <c r="M20" s="1366"/>
      <c r="N20" s="262"/>
    </row>
    <row r="21" spans="1:20">
      <c r="A21" s="262"/>
      <c r="B21" s="239"/>
      <c r="C21" s="262"/>
      <c r="D21" s="239"/>
      <c r="E21" s="262"/>
      <c r="F21" s="1358"/>
      <c r="G21" s="1357"/>
      <c r="H21" s="1358"/>
      <c r="I21" s="1357"/>
      <c r="J21" s="239"/>
      <c r="K21" s="262"/>
      <c r="L21" s="1365" t="s">
        <v>3518</v>
      </c>
      <c r="M21" s="1366"/>
      <c r="N21" s="262"/>
    </row>
    <row r="22" spans="1:20">
      <c r="A22" s="262"/>
      <c r="B22" s="239"/>
      <c r="C22" s="262"/>
      <c r="D22" s="239"/>
      <c r="E22" s="262"/>
      <c r="F22" s="1358"/>
      <c r="G22" s="1357"/>
      <c r="H22" s="1358"/>
      <c r="I22" s="1357"/>
      <c r="J22" s="239"/>
      <c r="K22" s="262"/>
      <c r="L22" s="1365" t="s">
        <v>3386</v>
      </c>
      <c r="M22" s="1366"/>
      <c r="N22" s="262"/>
    </row>
    <row r="23" spans="1:20">
      <c r="A23" s="241"/>
      <c r="B23" s="1244"/>
      <c r="C23" s="241"/>
      <c r="D23" s="1244"/>
      <c r="E23" s="241"/>
      <c r="F23" s="359"/>
      <c r="G23" s="1249"/>
      <c r="H23" s="359"/>
      <c r="I23" s="1249"/>
      <c r="J23" s="1244"/>
      <c r="K23" s="241"/>
      <c r="L23" s="1267"/>
      <c r="M23" s="1369"/>
      <c r="N23" s="241"/>
    </row>
    <row r="24" spans="1:20">
      <c r="A24" s="239"/>
      <c r="B24" s="239"/>
      <c r="C24" s="239"/>
      <c r="D24" s="239"/>
      <c r="E24" s="239"/>
      <c r="F24" s="1358"/>
      <c r="G24" s="1358"/>
      <c r="H24" s="1358"/>
      <c r="I24" s="1358"/>
      <c r="J24" s="239"/>
      <c r="K24" s="239"/>
      <c r="L24" s="1372"/>
      <c r="M24" s="239"/>
      <c r="N24" s="239"/>
      <c r="O24" s="239"/>
    </row>
    <row r="25" spans="1:20">
      <c r="A25" s="239"/>
      <c r="B25" s="239"/>
      <c r="C25" s="239"/>
      <c r="D25" s="239"/>
      <c r="E25" s="239"/>
      <c r="F25" s="1358"/>
      <c r="G25" s="1358"/>
      <c r="H25" s="1358"/>
      <c r="I25" s="1358"/>
      <c r="J25" s="239"/>
      <c r="K25" s="239"/>
      <c r="L25" s="1373"/>
      <c r="M25" s="239"/>
      <c r="N25" s="239"/>
      <c r="O25" s="239"/>
    </row>
    <row r="26" spans="1:20">
      <c r="A26" s="1246" t="s">
        <v>590</v>
      </c>
      <c r="B26" s="358" t="s">
        <v>128</v>
      </c>
      <c r="C26" s="1246" t="s">
        <v>128</v>
      </c>
      <c r="D26" s="358" t="s">
        <v>595</v>
      </c>
      <c r="E26" s="1246" t="s">
        <v>406</v>
      </c>
      <c r="F26" s="1540" t="s">
        <v>597</v>
      </c>
      <c r="G26" s="1541"/>
      <c r="H26" s="1541"/>
      <c r="I26" s="1542"/>
      <c r="J26" s="358" t="s">
        <v>598</v>
      </c>
      <c r="K26" s="1246" t="s">
        <v>596</v>
      </c>
      <c r="L26" s="1374" t="s">
        <v>1320</v>
      </c>
      <c r="M26" s="1246" t="s">
        <v>410</v>
      </c>
      <c r="N26" s="1246" t="s">
        <v>410</v>
      </c>
    </row>
    <row r="27" spans="1:20">
      <c r="A27" s="1357" t="s">
        <v>128</v>
      </c>
      <c r="B27" s="1358" t="s">
        <v>591</v>
      </c>
      <c r="C27" s="1357" t="s">
        <v>593</v>
      </c>
      <c r="D27" s="1358"/>
      <c r="E27" s="1241" t="s">
        <v>1319</v>
      </c>
      <c r="F27" s="1246">
        <v>61</v>
      </c>
      <c r="G27" s="1246">
        <v>62</v>
      </c>
      <c r="H27" s="1246">
        <v>63</v>
      </c>
      <c r="I27" s="1246">
        <v>64</v>
      </c>
      <c r="J27" s="1358" t="s">
        <v>599</v>
      </c>
      <c r="K27" s="1357"/>
      <c r="L27" s="1375" t="s">
        <v>130</v>
      </c>
      <c r="M27" s="1357" t="s">
        <v>494</v>
      </c>
      <c r="N27" s="1357" t="s">
        <v>600</v>
      </c>
    </row>
    <row r="28" spans="1:20">
      <c r="A28" s="1249" t="s">
        <v>592</v>
      </c>
      <c r="B28" s="359" t="s">
        <v>592</v>
      </c>
      <c r="C28" s="1249" t="s">
        <v>594</v>
      </c>
      <c r="D28" s="359"/>
      <c r="E28" s="361" t="s">
        <v>130</v>
      </c>
      <c r="F28" s="1249"/>
      <c r="G28" s="1249"/>
      <c r="H28" s="1249"/>
      <c r="I28" s="1249"/>
      <c r="J28" s="359"/>
      <c r="K28" s="1249"/>
      <c r="L28" s="1376"/>
      <c r="M28" s="1249" t="s">
        <v>495</v>
      </c>
      <c r="N28" s="1249"/>
    </row>
    <row r="29" spans="1:20">
      <c r="A29" s="240" t="s">
        <v>967</v>
      </c>
      <c r="B29" s="1253" t="s">
        <v>969</v>
      </c>
      <c r="C29" s="240" t="s">
        <v>968</v>
      </c>
      <c r="D29" s="1377" t="s">
        <v>3519</v>
      </c>
      <c r="E29" s="914" t="s">
        <v>3520</v>
      </c>
      <c r="F29" s="360">
        <v>30</v>
      </c>
      <c r="G29" s="1246">
        <v>30</v>
      </c>
      <c r="H29" s="358">
        <v>30</v>
      </c>
      <c r="I29" s="1246">
        <v>30</v>
      </c>
      <c r="J29" s="1253" t="s">
        <v>3521</v>
      </c>
      <c r="K29" s="1360" t="s">
        <v>3522</v>
      </c>
      <c r="L29" s="914" t="s">
        <v>3523</v>
      </c>
      <c r="M29" s="1362" t="s">
        <v>1010</v>
      </c>
      <c r="N29" s="240"/>
      <c r="O29" s="1543" t="s">
        <v>975</v>
      </c>
      <c r="P29" s="1543"/>
      <c r="Q29" s="1543"/>
      <c r="R29" s="1543"/>
      <c r="S29" s="1543"/>
      <c r="T29" s="1543"/>
    </row>
    <row r="30" spans="1:20">
      <c r="A30" s="1243" t="s">
        <v>2867</v>
      </c>
      <c r="B30" s="239" t="s">
        <v>3524</v>
      </c>
      <c r="C30" s="1363" t="s">
        <v>3525</v>
      </c>
      <c r="D30" s="1373" t="s">
        <v>3526</v>
      </c>
      <c r="E30" s="1267" t="s">
        <v>2867</v>
      </c>
      <c r="F30" s="1241"/>
      <c r="G30" s="1357"/>
      <c r="H30" s="1358"/>
      <c r="I30" s="1357"/>
      <c r="J30" s="239" t="s">
        <v>130</v>
      </c>
      <c r="K30" s="1364" t="s">
        <v>3527</v>
      </c>
      <c r="L30" s="1267" t="s">
        <v>3528</v>
      </c>
      <c r="M30" s="1366"/>
      <c r="N30" s="262"/>
      <c r="O30" s="1354" t="s">
        <v>976</v>
      </c>
    </row>
    <row r="31" spans="1:20">
      <c r="A31" s="262" t="s">
        <v>2710</v>
      </c>
      <c r="B31" s="239"/>
      <c r="C31" s="262" t="s">
        <v>3529</v>
      </c>
      <c r="D31" s="1373" t="s">
        <v>3530</v>
      </c>
      <c r="E31" s="1267" t="s">
        <v>3531</v>
      </c>
      <c r="F31" s="1241"/>
      <c r="G31" s="1357"/>
      <c r="H31" s="1358"/>
      <c r="I31" s="1357"/>
      <c r="J31" s="239"/>
      <c r="K31" s="1364"/>
      <c r="L31" s="1267" t="s">
        <v>3532</v>
      </c>
      <c r="M31" s="1366"/>
      <c r="N31" s="262"/>
    </row>
    <row r="32" spans="1:20">
      <c r="A32" s="262" t="s">
        <v>2711</v>
      </c>
      <c r="B32" s="239"/>
      <c r="C32" s="262"/>
      <c r="D32" s="1373"/>
      <c r="E32" s="1267" t="s">
        <v>3533</v>
      </c>
      <c r="F32" s="1241"/>
      <c r="G32" s="1357"/>
      <c r="H32" s="1358"/>
      <c r="I32" s="1357"/>
      <c r="J32" s="239"/>
      <c r="K32" s="1364"/>
      <c r="L32" s="1267" t="s">
        <v>3534</v>
      </c>
      <c r="M32" s="1366"/>
      <c r="N32" s="262"/>
    </row>
    <row r="33" spans="1:14">
      <c r="A33" s="262" t="s">
        <v>2712</v>
      </c>
      <c r="B33" s="239"/>
      <c r="C33" s="262"/>
      <c r="D33" s="1373"/>
      <c r="E33" s="1267" t="s">
        <v>3535</v>
      </c>
      <c r="F33" s="1241"/>
      <c r="G33" s="1357"/>
      <c r="H33" s="1358"/>
      <c r="I33" s="1357"/>
      <c r="J33" s="239"/>
      <c r="K33" s="262"/>
      <c r="L33" s="1267" t="s">
        <v>3536</v>
      </c>
      <c r="M33" s="262"/>
      <c r="N33" s="262"/>
    </row>
    <row r="34" spans="1:14">
      <c r="A34" s="262" t="s">
        <v>2713</v>
      </c>
      <c r="B34" s="239"/>
      <c r="C34" s="262"/>
      <c r="D34" s="1373"/>
      <c r="E34" s="1267" t="s">
        <v>3529</v>
      </c>
      <c r="F34" s="1241"/>
      <c r="G34" s="1357"/>
      <c r="H34" s="1358"/>
      <c r="I34" s="1357"/>
      <c r="J34" s="239"/>
      <c r="K34" s="262"/>
      <c r="L34" s="1267" t="s">
        <v>3537</v>
      </c>
      <c r="M34" s="262"/>
      <c r="N34" s="262"/>
    </row>
    <row r="35" spans="1:14">
      <c r="A35" s="262" t="s">
        <v>2714</v>
      </c>
      <c r="B35" s="239"/>
      <c r="C35" s="262"/>
      <c r="D35" s="239"/>
      <c r="E35" s="262"/>
      <c r="F35" s="1241"/>
      <c r="G35" s="1357"/>
      <c r="H35" s="1358"/>
      <c r="I35" s="1357"/>
      <c r="J35" s="239"/>
      <c r="K35" s="262"/>
      <c r="L35" s="1267" t="s">
        <v>3538</v>
      </c>
      <c r="M35" s="262"/>
      <c r="N35" s="262"/>
    </row>
    <row r="36" spans="1:14">
      <c r="A36" s="262" t="s">
        <v>2715</v>
      </c>
      <c r="B36" s="239"/>
      <c r="C36" s="262"/>
      <c r="D36" s="239"/>
      <c r="E36" s="262"/>
      <c r="F36" s="361"/>
      <c r="G36" s="1249"/>
      <c r="H36" s="359"/>
      <c r="I36" s="1249"/>
      <c r="J36" s="1244"/>
      <c r="K36" s="241"/>
      <c r="L36" s="245" t="s">
        <v>3539</v>
      </c>
      <c r="M36" s="241"/>
      <c r="N36" s="241"/>
    </row>
    <row r="37" spans="1:14">
      <c r="A37" s="262" t="s">
        <v>2716</v>
      </c>
      <c r="B37" s="239"/>
      <c r="C37" s="262"/>
      <c r="D37" s="239"/>
      <c r="E37" s="262"/>
      <c r="F37" s="360">
        <v>5</v>
      </c>
      <c r="G37" s="1246">
        <v>5</v>
      </c>
      <c r="H37" s="358">
        <v>4</v>
      </c>
      <c r="I37" s="1246">
        <v>5</v>
      </c>
      <c r="J37" s="1253" t="s">
        <v>3540</v>
      </c>
      <c r="K37" s="240" t="s">
        <v>3541</v>
      </c>
      <c r="L37" s="1377" t="s">
        <v>3542</v>
      </c>
      <c r="M37" s="240" t="s">
        <v>1010</v>
      </c>
      <c r="N37" s="240"/>
    </row>
    <row r="38" spans="1:14">
      <c r="A38" s="262" t="s">
        <v>2717</v>
      </c>
      <c r="B38" s="239"/>
      <c r="C38" s="262"/>
      <c r="D38" s="239"/>
      <c r="E38" s="262"/>
      <c r="F38" s="1241"/>
      <c r="G38" s="1357"/>
      <c r="H38" s="1358"/>
      <c r="I38" s="1357"/>
      <c r="J38" s="239" t="s">
        <v>130</v>
      </c>
      <c r="K38" s="262" t="s">
        <v>3543</v>
      </c>
      <c r="L38" s="1267" t="s">
        <v>3544</v>
      </c>
      <c r="M38" s="262"/>
      <c r="N38" s="262"/>
    </row>
    <row r="39" spans="1:14">
      <c r="A39" s="262"/>
      <c r="B39" s="239"/>
      <c r="C39" s="262"/>
      <c r="D39" s="239"/>
      <c r="E39" s="262"/>
      <c r="F39" s="1241"/>
      <c r="G39" s="1357"/>
      <c r="H39" s="1358"/>
      <c r="I39" s="1357"/>
      <c r="J39" s="239"/>
      <c r="K39" s="262"/>
      <c r="L39" s="1373" t="s">
        <v>3545</v>
      </c>
      <c r="M39" s="262"/>
      <c r="N39" s="262"/>
    </row>
    <row r="40" spans="1:14">
      <c r="A40" s="262"/>
      <c r="B40" s="239"/>
      <c r="C40" s="262"/>
      <c r="D40" s="239"/>
      <c r="E40" s="262"/>
      <c r="F40" s="1241"/>
      <c r="G40" s="1357"/>
      <c r="H40" s="1358"/>
      <c r="I40" s="1357"/>
      <c r="J40" s="239"/>
      <c r="K40" s="262"/>
      <c r="L40" s="1373" t="s">
        <v>3546</v>
      </c>
      <c r="M40" s="262"/>
      <c r="N40" s="262"/>
    </row>
    <row r="41" spans="1:14">
      <c r="A41" s="262"/>
      <c r="B41" s="239"/>
      <c r="C41" s="262"/>
      <c r="D41" s="239"/>
      <c r="E41" s="262"/>
      <c r="F41" s="361"/>
      <c r="G41" s="1249"/>
      <c r="H41" s="359"/>
      <c r="I41" s="1249"/>
      <c r="J41" s="1244"/>
      <c r="K41" s="241"/>
      <c r="L41" s="1378" t="s">
        <v>3547</v>
      </c>
      <c r="M41" s="241"/>
      <c r="N41" s="241"/>
    </row>
    <row r="42" spans="1:14">
      <c r="A42" s="262"/>
      <c r="B42" s="239"/>
      <c r="C42" s="262"/>
      <c r="D42" s="239"/>
      <c r="E42" s="262"/>
      <c r="F42" s="1358">
        <v>2</v>
      </c>
      <c r="G42" s="1357">
        <v>2</v>
      </c>
      <c r="H42" s="1358">
        <v>2</v>
      </c>
      <c r="I42" s="1357">
        <v>2</v>
      </c>
      <c r="J42" s="239" t="s">
        <v>3548</v>
      </c>
      <c r="K42" s="262" t="s">
        <v>3549</v>
      </c>
      <c r="L42" s="1379" t="s">
        <v>3550</v>
      </c>
      <c r="M42" s="262" t="s">
        <v>1010</v>
      </c>
      <c r="N42" s="262"/>
    </row>
    <row r="43" spans="1:14">
      <c r="A43" s="262"/>
      <c r="B43" s="239"/>
      <c r="C43" s="262"/>
      <c r="D43" s="239"/>
      <c r="E43" s="262"/>
      <c r="F43" s="1358"/>
      <c r="G43" s="1357"/>
      <c r="H43" s="1358"/>
      <c r="I43" s="1357"/>
      <c r="J43" s="239"/>
      <c r="K43" s="262" t="s">
        <v>3551</v>
      </c>
      <c r="L43" s="1373" t="s">
        <v>3098</v>
      </c>
      <c r="M43" s="262"/>
      <c r="N43" s="262"/>
    </row>
    <row r="44" spans="1:14">
      <c r="A44" s="262"/>
      <c r="B44" s="239"/>
      <c r="C44" s="262"/>
      <c r="D44" s="239"/>
      <c r="E44" s="262"/>
      <c r="F44" s="1358"/>
      <c r="G44" s="1357"/>
      <c r="H44" s="1358"/>
      <c r="I44" s="1357"/>
      <c r="J44" s="239"/>
      <c r="K44" s="262"/>
      <c r="L44" s="1373" t="s">
        <v>3552</v>
      </c>
      <c r="M44" s="262"/>
      <c r="N44" s="262"/>
    </row>
    <row r="45" spans="1:14">
      <c r="A45" s="262"/>
      <c r="B45" s="239"/>
      <c r="C45" s="262"/>
      <c r="D45" s="239"/>
      <c r="E45" s="262"/>
      <c r="F45" s="1358"/>
      <c r="G45" s="1357"/>
      <c r="H45" s="1358"/>
      <c r="I45" s="1357"/>
      <c r="J45" s="239"/>
      <c r="K45" s="262"/>
      <c r="L45" s="1373"/>
      <c r="M45" s="262"/>
      <c r="N45" s="262"/>
    </row>
    <row r="46" spans="1:14">
      <c r="A46" s="262"/>
      <c r="B46" s="239"/>
      <c r="C46" s="262"/>
      <c r="D46" s="239"/>
      <c r="E46" s="262"/>
      <c r="F46" s="1358"/>
      <c r="G46" s="1357"/>
      <c r="H46" s="1358"/>
      <c r="I46" s="1357"/>
      <c r="J46" s="239"/>
      <c r="K46" s="262"/>
      <c r="L46" s="1373"/>
      <c r="M46" s="262"/>
      <c r="N46" s="262"/>
    </row>
    <row r="47" spans="1:14">
      <c r="A47" s="262"/>
      <c r="B47" s="239"/>
      <c r="C47" s="262"/>
      <c r="D47" s="239"/>
      <c r="E47" s="262"/>
      <c r="F47" s="1358"/>
      <c r="G47" s="1357"/>
      <c r="H47" s="1358"/>
      <c r="I47" s="1357"/>
      <c r="J47" s="239"/>
      <c r="K47" s="262"/>
      <c r="L47" s="1373"/>
      <c r="M47" s="262"/>
      <c r="N47" s="262"/>
    </row>
    <row r="48" spans="1:14">
      <c r="A48" s="241"/>
      <c r="B48" s="1244"/>
      <c r="C48" s="241"/>
      <c r="D48" s="1244"/>
      <c r="E48" s="241"/>
      <c r="F48" s="359"/>
      <c r="G48" s="1249"/>
      <c r="H48" s="359"/>
      <c r="I48" s="1249"/>
      <c r="J48" s="1244"/>
      <c r="K48" s="241"/>
      <c r="L48" s="1378"/>
      <c r="M48" s="241"/>
      <c r="N48" s="241"/>
    </row>
    <row r="49" spans="1:20">
      <c r="A49" s="239"/>
      <c r="B49" s="239"/>
      <c r="C49" s="239"/>
      <c r="D49" s="239"/>
      <c r="E49" s="239"/>
      <c r="F49" s="1358"/>
      <c r="G49" s="1358"/>
      <c r="H49" s="1358"/>
      <c r="I49" s="1358"/>
      <c r="J49" s="239"/>
      <c r="K49" s="239"/>
      <c r="L49" s="1373"/>
      <c r="M49" s="239"/>
      <c r="N49" s="239"/>
    </row>
    <row r="50" spans="1:20">
      <c r="A50" s="239"/>
      <c r="B50" s="239"/>
      <c r="C50" s="239"/>
      <c r="D50" s="239"/>
      <c r="E50" s="239"/>
      <c r="F50" s="1358"/>
      <c r="G50" s="1358"/>
      <c r="H50" s="1358"/>
      <c r="I50" s="1358"/>
      <c r="J50" s="239"/>
      <c r="K50" s="239"/>
      <c r="L50" s="1373"/>
      <c r="M50" s="239"/>
      <c r="N50" s="239"/>
    </row>
    <row r="51" spans="1:20">
      <c r="A51" s="1357" t="s">
        <v>590</v>
      </c>
      <c r="B51" s="1358" t="s">
        <v>128</v>
      </c>
      <c r="C51" s="1357" t="s">
        <v>128</v>
      </c>
      <c r="D51" s="1358" t="s">
        <v>595</v>
      </c>
      <c r="E51" s="1357" t="s">
        <v>406</v>
      </c>
      <c r="F51" s="1537" t="s">
        <v>597</v>
      </c>
      <c r="G51" s="1538"/>
      <c r="H51" s="1538"/>
      <c r="I51" s="1539"/>
      <c r="J51" s="1358" t="s">
        <v>598</v>
      </c>
      <c r="K51" s="1357" t="s">
        <v>596</v>
      </c>
      <c r="L51" s="1359" t="s">
        <v>1320</v>
      </c>
      <c r="M51" s="1357" t="s">
        <v>410</v>
      </c>
      <c r="N51" s="1357" t="s">
        <v>410</v>
      </c>
    </row>
    <row r="52" spans="1:20">
      <c r="A52" s="1357" t="s">
        <v>128</v>
      </c>
      <c r="B52" s="1358" t="s">
        <v>591</v>
      </c>
      <c r="C52" s="1357" t="s">
        <v>593</v>
      </c>
      <c r="D52" s="1358"/>
      <c r="E52" s="1241" t="s">
        <v>1319</v>
      </c>
      <c r="F52" s="1246">
        <v>61</v>
      </c>
      <c r="G52" s="1246">
        <v>62</v>
      </c>
      <c r="H52" s="1246">
        <v>63</v>
      </c>
      <c r="I52" s="1246">
        <v>64</v>
      </c>
      <c r="J52" s="1380" t="s">
        <v>599</v>
      </c>
      <c r="K52" s="1357"/>
      <c r="L52" s="1359" t="s">
        <v>130</v>
      </c>
      <c r="M52" s="1357" t="s">
        <v>494</v>
      </c>
      <c r="N52" s="1357" t="s">
        <v>600</v>
      </c>
    </row>
    <row r="53" spans="1:20">
      <c r="A53" s="1249" t="s">
        <v>592</v>
      </c>
      <c r="B53" s="359" t="s">
        <v>592</v>
      </c>
      <c r="C53" s="1249" t="s">
        <v>594</v>
      </c>
      <c r="D53" s="359"/>
      <c r="E53" s="361" t="s">
        <v>130</v>
      </c>
      <c r="F53" s="1249"/>
      <c r="G53" s="1249"/>
      <c r="H53" s="1249"/>
      <c r="I53" s="1249"/>
      <c r="J53" s="1381"/>
      <c r="K53" s="1249"/>
      <c r="L53" s="1359"/>
      <c r="M53" s="1249" t="s">
        <v>495</v>
      </c>
      <c r="N53" s="1249"/>
    </row>
    <row r="54" spans="1:20" s="915" customFormat="1" ht="18.75">
      <c r="A54" s="914" t="s">
        <v>969</v>
      </c>
      <c r="B54" s="1382" t="s">
        <v>970</v>
      </c>
      <c r="C54" s="1383" t="s">
        <v>969</v>
      </c>
      <c r="D54" s="1382" t="s">
        <v>3553</v>
      </c>
      <c r="E54" s="1384" t="s">
        <v>1154</v>
      </c>
      <c r="F54" s="1375">
        <v>5</v>
      </c>
      <c r="G54" s="1359">
        <v>5</v>
      </c>
      <c r="H54" s="1375">
        <v>5</v>
      </c>
      <c r="I54" s="1359">
        <v>5</v>
      </c>
      <c r="J54" s="1267" t="s">
        <v>3554</v>
      </c>
      <c r="K54" s="1377" t="s">
        <v>3555</v>
      </c>
      <c r="L54" s="1361" t="s">
        <v>3556</v>
      </c>
      <c r="M54" s="914" t="s">
        <v>2596</v>
      </c>
      <c r="N54" s="914"/>
    </row>
    <row r="55" spans="1:20" s="915" customFormat="1" ht="18.75">
      <c r="A55" s="1385" t="s">
        <v>3557</v>
      </c>
      <c r="B55" s="774" t="s">
        <v>2720</v>
      </c>
      <c r="C55" s="1386" t="s">
        <v>3558</v>
      </c>
      <c r="D55" s="774" t="s">
        <v>3559</v>
      </c>
      <c r="E55" s="1387" t="s">
        <v>1917</v>
      </c>
      <c r="F55" s="1375"/>
      <c r="G55" s="1359"/>
      <c r="H55" s="1375"/>
      <c r="I55" s="1359"/>
      <c r="J55" s="1267" t="s">
        <v>130</v>
      </c>
      <c r="K55" s="1373" t="s">
        <v>3560</v>
      </c>
      <c r="L55" s="1365" t="s">
        <v>3561</v>
      </c>
      <c r="M55" s="1267"/>
      <c r="N55" s="1267"/>
      <c r="O55" s="1544" t="s">
        <v>977</v>
      </c>
      <c r="P55" s="1544"/>
      <c r="Q55" s="1544"/>
      <c r="R55" s="1544"/>
      <c r="S55" s="1544"/>
      <c r="T55" s="1544"/>
    </row>
    <row r="56" spans="1:20" s="915" customFormat="1" ht="18.75">
      <c r="A56" s="1267" t="s">
        <v>3562</v>
      </c>
      <c r="B56" s="774" t="s">
        <v>3563</v>
      </c>
      <c r="C56" s="1388" t="s">
        <v>3564</v>
      </c>
      <c r="D56" s="774" t="s">
        <v>3565</v>
      </c>
      <c r="E56" s="1387"/>
      <c r="F56" s="1375"/>
      <c r="G56" s="1359"/>
      <c r="H56" s="1375"/>
      <c r="I56" s="1359"/>
      <c r="J56" s="1267"/>
      <c r="K56" s="1373"/>
      <c r="L56" s="154" t="s">
        <v>707</v>
      </c>
      <c r="M56" s="1267"/>
      <c r="N56" s="1267"/>
      <c r="O56" s="915" t="s">
        <v>978</v>
      </c>
    </row>
    <row r="57" spans="1:20" s="915" customFormat="1" ht="18.75">
      <c r="A57" s="1267" t="s">
        <v>3566</v>
      </c>
      <c r="B57" s="774" t="s">
        <v>2259</v>
      </c>
      <c r="C57" s="1388"/>
      <c r="D57" s="774" t="s">
        <v>3567</v>
      </c>
      <c r="E57" s="1387"/>
      <c r="F57" s="1375"/>
      <c r="G57" s="1359"/>
      <c r="H57" s="1375"/>
      <c r="I57" s="1359"/>
      <c r="J57" s="1267"/>
      <c r="K57" s="1373"/>
      <c r="L57" s="1365" t="s">
        <v>3568</v>
      </c>
      <c r="M57" s="1267"/>
      <c r="N57" s="1267"/>
      <c r="O57" s="915" t="s">
        <v>979</v>
      </c>
    </row>
    <row r="58" spans="1:20" s="915" customFormat="1" ht="18.75">
      <c r="A58" s="1267" t="s">
        <v>3569</v>
      </c>
      <c r="B58" s="774" t="s">
        <v>3570</v>
      </c>
      <c r="C58" s="1388"/>
      <c r="D58" s="774" t="s">
        <v>1173</v>
      </c>
      <c r="E58" s="1388"/>
      <c r="F58" s="1267"/>
      <c r="G58" s="1389"/>
      <c r="H58" s="1267"/>
      <c r="J58" s="1267"/>
      <c r="K58" s="1390"/>
      <c r="L58" s="1365" t="s">
        <v>1153</v>
      </c>
      <c r="M58" s="1390"/>
      <c r="N58" s="1267"/>
    </row>
    <row r="59" spans="1:20" s="915" customFormat="1" ht="18.75">
      <c r="A59" s="1267" t="s">
        <v>3571</v>
      </c>
      <c r="B59" s="774" t="s">
        <v>3564</v>
      </c>
      <c r="C59" s="1388"/>
      <c r="D59" s="774"/>
      <c r="E59" s="1388"/>
      <c r="F59" s="1267"/>
      <c r="G59" s="1389"/>
      <c r="H59" s="1267"/>
      <c r="J59" s="1267"/>
      <c r="K59" s="1390"/>
      <c r="L59" s="1391" t="s">
        <v>3572</v>
      </c>
      <c r="M59" s="1267"/>
      <c r="N59" s="1267"/>
    </row>
    <row r="60" spans="1:20" s="915" customFormat="1" ht="18.75">
      <c r="A60" s="1267" t="s">
        <v>3573</v>
      </c>
      <c r="B60" s="1373"/>
      <c r="C60" s="1267"/>
      <c r="D60" s="1373"/>
      <c r="E60" s="1267"/>
      <c r="F60" s="1267"/>
      <c r="G60" s="1389"/>
      <c r="H60" s="1267"/>
      <c r="J60" s="1267"/>
      <c r="K60" s="1390"/>
      <c r="L60" s="1365" t="s">
        <v>3574</v>
      </c>
      <c r="M60" s="1267"/>
      <c r="N60" s="1267"/>
    </row>
    <row r="61" spans="1:20" s="915" customFormat="1" ht="18.75">
      <c r="A61" s="1267" t="s">
        <v>3575</v>
      </c>
      <c r="B61" s="1373"/>
      <c r="C61" s="1267"/>
      <c r="D61" s="1373"/>
      <c r="E61" s="1267"/>
      <c r="F61" s="1267"/>
      <c r="G61" s="1389"/>
      <c r="H61" s="1267"/>
      <c r="J61" s="1267"/>
      <c r="K61" s="1390"/>
      <c r="L61" s="1365" t="s">
        <v>3576</v>
      </c>
      <c r="M61" s="1390"/>
      <c r="N61" s="1267"/>
    </row>
    <row r="62" spans="1:20" s="915" customFormat="1" ht="18.75">
      <c r="A62" s="1267"/>
      <c r="B62" s="1373"/>
      <c r="C62" s="1267"/>
      <c r="D62" s="1373"/>
      <c r="E62" s="1267"/>
      <c r="F62" s="1359"/>
      <c r="G62" s="1375"/>
      <c r="H62" s="1375"/>
      <c r="I62" s="1392"/>
      <c r="J62" s="1373"/>
      <c r="K62" s="1390"/>
      <c r="L62" s="1370" t="s">
        <v>775</v>
      </c>
      <c r="M62" s="245"/>
      <c r="N62" s="245"/>
    </row>
    <row r="63" spans="1:20">
      <c r="A63" s="262"/>
      <c r="B63" s="239"/>
      <c r="C63" s="262"/>
      <c r="D63" s="239"/>
      <c r="E63" s="262"/>
      <c r="F63" s="1374">
        <v>3</v>
      </c>
      <c r="G63" s="1356">
        <v>3</v>
      </c>
      <c r="H63" s="1374">
        <v>3</v>
      </c>
      <c r="I63" s="1356">
        <v>3</v>
      </c>
      <c r="J63" s="914" t="s">
        <v>3577</v>
      </c>
      <c r="K63" s="1377" t="s">
        <v>3578</v>
      </c>
      <c r="L63" s="1393" t="s">
        <v>3579</v>
      </c>
      <c r="M63" s="914" t="s">
        <v>2596</v>
      </c>
      <c r="N63" s="240"/>
    </row>
    <row r="64" spans="1:20">
      <c r="A64" s="262"/>
      <c r="B64" s="239"/>
      <c r="C64" s="262"/>
      <c r="D64" s="239"/>
      <c r="E64" s="262"/>
      <c r="F64" s="1394"/>
      <c r="G64" s="1375"/>
      <c r="H64" s="1359"/>
      <c r="I64" s="1375"/>
      <c r="J64" s="1373" t="s">
        <v>130</v>
      </c>
      <c r="K64" s="1390" t="s">
        <v>3580</v>
      </c>
      <c r="L64" s="1393" t="s">
        <v>740</v>
      </c>
      <c r="M64" s="262"/>
      <c r="N64" s="262"/>
    </row>
    <row r="65" spans="1:15">
      <c r="A65" s="262"/>
      <c r="B65" s="239"/>
      <c r="C65" s="262"/>
      <c r="D65" s="239"/>
      <c r="E65" s="262"/>
      <c r="F65" s="1394"/>
      <c r="G65" s="1375"/>
      <c r="H65" s="1359"/>
      <c r="I65" s="1375"/>
      <c r="J65" s="1267"/>
      <c r="K65" s="239"/>
      <c r="L65" s="1393" t="s">
        <v>3581</v>
      </c>
      <c r="M65" s="262"/>
      <c r="N65" s="262"/>
    </row>
    <row r="66" spans="1:15">
      <c r="A66" s="262"/>
      <c r="B66" s="239"/>
      <c r="C66" s="262"/>
      <c r="D66" s="239"/>
      <c r="E66" s="262"/>
      <c r="F66" s="1357"/>
      <c r="G66" s="1357"/>
      <c r="H66" s="1357"/>
      <c r="I66" s="1357"/>
      <c r="J66" s="239"/>
      <c r="K66" s="1364"/>
      <c r="L66" s="1391" t="s">
        <v>3582</v>
      </c>
      <c r="M66" s="262"/>
      <c r="N66" s="262"/>
    </row>
    <row r="67" spans="1:15">
      <c r="A67" s="262"/>
      <c r="B67" s="239"/>
      <c r="C67" s="262"/>
      <c r="D67" s="239"/>
      <c r="E67" s="262"/>
      <c r="F67" s="361"/>
      <c r="G67" s="1249"/>
      <c r="H67" s="359"/>
      <c r="I67" s="1249"/>
      <c r="J67" s="1244"/>
      <c r="K67" s="1368"/>
      <c r="L67" s="1370" t="s">
        <v>1198</v>
      </c>
      <c r="M67" s="1368"/>
      <c r="N67" s="241"/>
    </row>
    <row r="68" spans="1:15">
      <c r="A68" s="262"/>
      <c r="B68" s="239"/>
      <c r="C68" s="262"/>
      <c r="D68" s="239"/>
      <c r="E68" s="262"/>
      <c r="F68" s="1359">
        <v>6</v>
      </c>
      <c r="G68" s="1375">
        <v>6</v>
      </c>
      <c r="H68" s="1359">
        <v>6</v>
      </c>
      <c r="I68" s="1375">
        <v>6</v>
      </c>
      <c r="J68" s="239" t="s">
        <v>3583</v>
      </c>
      <c r="K68" s="1267" t="s">
        <v>3584</v>
      </c>
      <c r="L68" s="1391" t="s">
        <v>3585</v>
      </c>
      <c r="M68" s="914" t="s">
        <v>2596</v>
      </c>
      <c r="N68" s="240"/>
      <c r="O68" s="1391"/>
    </row>
    <row r="69" spans="1:15">
      <c r="A69" s="262"/>
      <c r="B69" s="239"/>
      <c r="C69" s="262"/>
      <c r="D69" s="239"/>
      <c r="E69" s="262"/>
      <c r="F69" s="1358"/>
      <c r="G69" s="1357"/>
      <c r="H69" s="1358"/>
      <c r="I69" s="1357"/>
      <c r="J69" s="239" t="s">
        <v>130</v>
      </c>
      <c r="K69" s="1267" t="s">
        <v>3586</v>
      </c>
      <c r="L69" s="1391" t="s">
        <v>1533</v>
      </c>
      <c r="M69" s="262"/>
      <c r="N69" s="262"/>
    </row>
    <row r="70" spans="1:15">
      <c r="A70" s="262"/>
      <c r="B70" s="239"/>
      <c r="C70" s="262"/>
      <c r="D70" s="239"/>
      <c r="E70" s="262"/>
      <c r="F70" s="1359"/>
      <c r="G70" s="1375"/>
      <c r="H70" s="1359"/>
      <c r="I70" s="1375"/>
      <c r="J70" s="239"/>
      <c r="K70" s="1364"/>
      <c r="L70" s="1391" t="s">
        <v>3587</v>
      </c>
      <c r="M70" s="262"/>
      <c r="N70" s="262"/>
      <c r="O70" s="1395"/>
    </row>
    <row r="71" spans="1:15">
      <c r="A71" s="262"/>
      <c r="B71" s="239"/>
      <c r="C71" s="262"/>
      <c r="D71" s="239"/>
      <c r="E71" s="262"/>
      <c r="F71" s="1359"/>
      <c r="G71" s="1375"/>
      <c r="H71" s="1359"/>
      <c r="I71" s="1375"/>
      <c r="J71" s="1267"/>
      <c r="K71" s="1364"/>
      <c r="L71" s="1391" t="s">
        <v>3588</v>
      </c>
      <c r="M71" s="262"/>
      <c r="N71" s="262"/>
    </row>
    <row r="72" spans="1:15">
      <c r="A72" s="262"/>
      <c r="B72" s="239"/>
      <c r="C72" s="262"/>
      <c r="D72" s="239"/>
      <c r="E72" s="262"/>
      <c r="F72" s="1358"/>
      <c r="G72" s="1357"/>
      <c r="H72" s="1358"/>
      <c r="I72" s="1357"/>
      <c r="J72" s="239"/>
      <c r="K72" s="1364"/>
      <c r="L72" s="1386" t="s">
        <v>3589</v>
      </c>
      <c r="M72" s="262"/>
      <c r="N72" s="262"/>
      <c r="O72" s="1391"/>
    </row>
    <row r="73" spans="1:15">
      <c r="A73" s="262"/>
      <c r="B73" s="239"/>
      <c r="C73" s="262"/>
      <c r="D73" s="239"/>
      <c r="E73" s="262"/>
      <c r="F73" s="1358"/>
      <c r="G73" s="1357"/>
      <c r="H73" s="1358"/>
      <c r="I73" s="1357"/>
      <c r="J73" s="239"/>
      <c r="K73" s="1364"/>
      <c r="L73" s="1391" t="s">
        <v>3590</v>
      </c>
      <c r="M73" s="262"/>
      <c r="N73" s="262"/>
      <c r="O73" s="1391"/>
    </row>
    <row r="74" spans="1:15">
      <c r="A74" s="241"/>
      <c r="B74" s="1244"/>
      <c r="C74" s="241"/>
      <c r="D74" s="1244"/>
      <c r="E74" s="241"/>
      <c r="F74" s="359"/>
      <c r="G74" s="1249"/>
      <c r="H74" s="359"/>
      <c r="I74" s="1249"/>
      <c r="J74" s="1244"/>
      <c r="K74" s="1368"/>
      <c r="L74" s="1396" t="s">
        <v>3591</v>
      </c>
      <c r="M74" s="241"/>
      <c r="N74" s="241"/>
    </row>
    <row r="75" spans="1:15">
      <c r="O75" s="1396"/>
    </row>
    <row r="77" spans="1:15">
      <c r="A77" s="1357" t="s">
        <v>590</v>
      </c>
      <c r="B77" s="1358" t="s">
        <v>128</v>
      </c>
      <c r="C77" s="1357" t="s">
        <v>128</v>
      </c>
      <c r="D77" s="1358" t="s">
        <v>595</v>
      </c>
      <c r="E77" s="1357" t="s">
        <v>406</v>
      </c>
      <c r="F77" s="1537" t="s">
        <v>597</v>
      </c>
      <c r="G77" s="1538"/>
      <c r="H77" s="1538"/>
      <c r="I77" s="1539"/>
      <c r="J77" s="360" t="s">
        <v>598</v>
      </c>
      <c r="K77" s="1246" t="s">
        <v>596</v>
      </c>
      <c r="L77" s="1356" t="s">
        <v>1320</v>
      </c>
      <c r="M77" s="1246" t="s">
        <v>410</v>
      </c>
      <c r="N77" s="1357" t="s">
        <v>410</v>
      </c>
    </row>
    <row r="78" spans="1:15">
      <c r="A78" s="1357" t="s">
        <v>128</v>
      </c>
      <c r="B78" s="1358" t="s">
        <v>591</v>
      </c>
      <c r="C78" s="1357" t="s">
        <v>593</v>
      </c>
      <c r="D78" s="1358"/>
      <c r="E78" s="1241" t="s">
        <v>1319</v>
      </c>
      <c r="F78" s="1246">
        <v>61</v>
      </c>
      <c r="G78" s="1246">
        <v>62</v>
      </c>
      <c r="H78" s="1246">
        <v>63</v>
      </c>
      <c r="I78" s="1246">
        <v>64</v>
      </c>
      <c r="J78" s="1241" t="s">
        <v>599</v>
      </c>
      <c r="K78" s="1357"/>
      <c r="L78" s="1359" t="s">
        <v>130</v>
      </c>
      <c r="M78" s="1357" t="s">
        <v>494</v>
      </c>
      <c r="N78" s="1357" t="s">
        <v>600</v>
      </c>
    </row>
    <row r="79" spans="1:15">
      <c r="A79" s="1249" t="s">
        <v>592</v>
      </c>
      <c r="B79" s="359" t="s">
        <v>592</v>
      </c>
      <c r="C79" s="1249" t="s">
        <v>594</v>
      </c>
      <c r="D79" s="359"/>
      <c r="E79" s="361" t="s">
        <v>130</v>
      </c>
      <c r="F79" s="1249"/>
      <c r="G79" s="1249"/>
      <c r="H79" s="1249"/>
      <c r="I79" s="1249"/>
      <c r="J79" s="361"/>
      <c r="K79" s="1249"/>
      <c r="L79" s="1359"/>
      <c r="M79" s="1249" t="s">
        <v>495</v>
      </c>
      <c r="N79" s="1249"/>
    </row>
    <row r="80" spans="1:15" s="915" customFormat="1" ht="18.75">
      <c r="A80" s="914" t="s">
        <v>970</v>
      </c>
      <c r="B80" s="1377" t="s">
        <v>970</v>
      </c>
      <c r="C80" s="914" t="s">
        <v>970</v>
      </c>
      <c r="D80" s="1377" t="s">
        <v>3592</v>
      </c>
      <c r="E80" s="914" t="s">
        <v>1154</v>
      </c>
      <c r="F80" s="1397">
        <v>12</v>
      </c>
      <c r="G80" s="1374">
        <v>12</v>
      </c>
      <c r="H80" s="1356">
        <v>12</v>
      </c>
      <c r="I80" s="1397">
        <v>12</v>
      </c>
      <c r="J80" s="914" t="s">
        <v>3593</v>
      </c>
      <c r="K80" s="1377" t="s">
        <v>3594</v>
      </c>
      <c r="L80" s="1371" t="s">
        <v>3595</v>
      </c>
      <c r="M80" s="1398" t="s">
        <v>1734</v>
      </c>
      <c r="N80" s="1398"/>
    </row>
    <row r="81" spans="1:16" s="915" customFormat="1" ht="18.75">
      <c r="A81" s="1385" t="s">
        <v>3596</v>
      </c>
      <c r="B81" s="1373" t="s">
        <v>3597</v>
      </c>
      <c r="C81" s="1393" t="s">
        <v>3558</v>
      </c>
      <c r="D81" s="774" t="s">
        <v>3598</v>
      </c>
      <c r="E81" s="1388" t="s">
        <v>1917</v>
      </c>
      <c r="F81" s="1394"/>
      <c r="G81" s="1375"/>
      <c r="H81" s="1359"/>
      <c r="I81" s="1394"/>
      <c r="J81" s="1267" t="s">
        <v>130</v>
      </c>
      <c r="K81" s="1373" t="s">
        <v>3599</v>
      </c>
      <c r="L81" s="1367" t="s">
        <v>3600</v>
      </c>
      <c r="M81" s="1389"/>
      <c r="N81" s="1389"/>
      <c r="P81" s="1267"/>
    </row>
    <row r="82" spans="1:16" s="915" customFormat="1" ht="18.75">
      <c r="A82" s="1388" t="s">
        <v>3601</v>
      </c>
      <c r="B82" s="1373" t="s">
        <v>3563</v>
      </c>
      <c r="C82" s="1267" t="s">
        <v>3564</v>
      </c>
      <c r="D82" s="1373" t="s">
        <v>3602</v>
      </c>
      <c r="E82" s="1267"/>
      <c r="F82" s="1394"/>
      <c r="G82" s="1375"/>
      <c r="H82" s="1359"/>
      <c r="I82" s="1394"/>
      <c r="J82" s="1267"/>
      <c r="K82" s="1373" t="s">
        <v>3603</v>
      </c>
      <c r="L82" s="1367" t="s">
        <v>3604</v>
      </c>
      <c r="M82" s="1389"/>
      <c r="N82" s="1389"/>
    </row>
    <row r="83" spans="1:16" s="915" customFormat="1" ht="18.75">
      <c r="A83" s="1267" t="s">
        <v>3605</v>
      </c>
      <c r="B83" s="1373" t="s">
        <v>2259</v>
      </c>
      <c r="C83" s="1267"/>
      <c r="D83" s="774" t="s">
        <v>3606</v>
      </c>
      <c r="E83" s="1267"/>
      <c r="F83" s="1394"/>
      <c r="G83" s="1375"/>
      <c r="H83" s="1359"/>
      <c r="I83" s="1394"/>
      <c r="J83" s="1267"/>
      <c r="K83" s="1373"/>
      <c r="L83" s="1367" t="s">
        <v>790</v>
      </c>
      <c r="M83" s="1389"/>
      <c r="N83" s="1389"/>
    </row>
    <row r="84" spans="1:16" s="915" customFormat="1" ht="18.75">
      <c r="A84" s="1267" t="s">
        <v>3607</v>
      </c>
      <c r="B84" s="1373" t="s">
        <v>3570</v>
      </c>
      <c r="C84" s="1267"/>
      <c r="D84" s="1373" t="s">
        <v>3608</v>
      </c>
      <c r="E84" s="1267"/>
      <c r="F84" s="1394"/>
      <c r="G84" s="1375"/>
      <c r="H84" s="1359"/>
      <c r="I84" s="1394"/>
      <c r="J84" s="1267"/>
      <c r="K84" s="1373"/>
      <c r="L84" s="1367" t="s">
        <v>3609</v>
      </c>
      <c r="M84" s="1389"/>
      <c r="N84" s="1389"/>
    </row>
    <row r="85" spans="1:16" s="915" customFormat="1" ht="18.75">
      <c r="A85" s="1267" t="s">
        <v>2631</v>
      </c>
      <c r="B85" s="1373" t="s">
        <v>3564</v>
      </c>
      <c r="C85" s="1267"/>
      <c r="D85" s="1373"/>
      <c r="E85" s="1267"/>
      <c r="F85" s="1394"/>
      <c r="G85" s="1375"/>
      <c r="H85" s="1359"/>
      <c r="I85" s="1394"/>
      <c r="J85" s="1267"/>
      <c r="K85" s="1373"/>
      <c r="L85" s="1367" t="s">
        <v>793</v>
      </c>
      <c r="M85" s="1389"/>
      <c r="N85" s="1389"/>
    </row>
    <row r="86" spans="1:16" s="915" customFormat="1" ht="18.75">
      <c r="A86" s="1267" t="s">
        <v>3610</v>
      </c>
      <c r="B86" s="1373"/>
      <c r="C86" s="1267"/>
      <c r="D86" s="1373"/>
      <c r="E86" s="1267"/>
      <c r="F86" s="1394"/>
      <c r="G86" s="1375"/>
      <c r="H86" s="1359"/>
      <c r="I86" s="1394"/>
      <c r="J86" s="1267"/>
      <c r="K86" s="1373"/>
      <c r="L86" s="1367" t="s">
        <v>3611</v>
      </c>
      <c r="M86" s="1389"/>
      <c r="N86" s="1389"/>
    </row>
    <row r="87" spans="1:16" s="915" customFormat="1" ht="18.75">
      <c r="A87" s="1267"/>
      <c r="B87" s="1373"/>
      <c r="C87" s="1267"/>
      <c r="D87" s="1373"/>
      <c r="E87" s="1267"/>
      <c r="F87" s="1394"/>
      <c r="G87" s="1375"/>
      <c r="H87" s="1359"/>
      <c r="I87" s="1394"/>
      <c r="J87" s="1267"/>
      <c r="K87" s="1373"/>
      <c r="L87" s="1367" t="s">
        <v>3612</v>
      </c>
      <c r="M87" s="1389"/>
      <c r="N87" s="1389"/>
    </row>
    <row r="88" spans="1:16" s="915" customFormat="1" ht="18.75">
      <c r="A88" s="1267"/>
      <c r="B88" s="1373"/>
      <c r="C88" s="1267"/>
      <c r="D88" s="1373"/>
      <c r="E88" s="1267"/>
      <c r="F88" s="1394"/>
      <c r="G88" s="1375"/>
      <c r="H88" s="1359"/>
      <c r="I88" s="1394"/>
      <c r="J88" s="1267"/>
      <c r="K88" s="1373"/>
      <c r="L88" s="1367" t="s">
        <v>3613</v>
      </c>
      <c r="M88" s="1389"/>
      <c r="N88" s="1389"/>
    </row>
    <row r="89" spans="1:16" s="915" customFormat="1" ht="18.75">
      <c r="A89" s="1267"/>
      <c r="B89" s="1373"/>
      <c r="C89" s="1267"/>
      <c r="D89" s="1373"/>
      <c r="E89" s="1267"/>
      <c r="F89" s="1394"/>
      <c r="G89" s="1375"/>
      <c r="H89" s="1359"/>
      <c r="I89" s="1394"/>
      <c r="J89" s="1267"/>
      <c r="K89" s="1373"/>
      <c r="L89" s="1367" t="s">
        <v>3614</v>
      </c>
      <c r="M89" s="1389"/>
      <c r="N89" s="1389"/>
    </row>
    <row r="90" spans="1:16" s="915" customFormat="1" ht="18.75">
      <c r="A90" s="1267"/>
      <c r="B90" s="1373"/>
      <c r="C90" s="1267"/>
      <c r="D90" s="1373"/>
      <c r="E90" s="1267"/>
      <c r="F90" s="1394"/>
      <c r="G90" s="1375"/>
      <c r="H90" s="1359"/>
      <c r="I90" s="1394"/>
      <c r="J90" s="1267"/>
      <c r="K90" s="1373"/>
      <c r="L90" s="1367" t="s">
        <v>3615</v>
      </c>
      <c r="M90" s="1389"/>
      <c r="N90" s="1389"/>
    </row>
    <row r="91" spans="1:16" s="915" customFormat="1" ht="18.75">
      <c r="A91" s="1267"/>
      <c r="B91" s="1373"/>
      <c r="C91" s="1267"/>
      <c r="D91" s="1373"/>
      <c r="E91" s="1267"/>
      <c r="F91" s="1394"/>
      <c r="G91" s="1375"/>
      <c r="H91" s="1359"/>
      <c r="I91" s="1375"/>
      <c r="J91" s="1267"/>
      <c r="K91" s="1373"/>
      <c r="L91" s="1367" t="s">
        <v>810</v>
      </c>
      <c r="M91" s="1389"/>
      <c r="N91" s="1389"/>
    </row>
    <row r="92" spans="1:16" s="915" customFormat="1" ht="18.75">
      <c r="A92" s="1267"/>
      <c r="B92" s="1373"/>
      <c r="C92" s="1267"/>
      <c r="D92" s="1373"/>
      <c r="E92" s="1267"/>
      <c r="F92" s="1394"/>
      <c r="G92" s="1375"/>
      <c r="H92" s="1359"/>
      <c r="I92" s="1375"/>
      <c r="J92" s="1373"/>
      <c r="K92" s="1390"/>
      <c r="L92" s="1367" t="s">
        <v>3616</v>
      </c>
      <c r="M92" s="1389"/>
      <c r="N92" s="1389"/>
    </row>
    <row r="93" spans="1:16" s="915" customFormat="1" ht="18.75">
      <c r="A93" s="1267"/>
      <c r="B93" s="1373"/>
      <c r="C93" s="1267"/>
      <c r="D93" s="1373"/>
      <c r="E93" s="1267"/>
      <c r="F93" s="1394"/>
      <c r="G93" s="1375"/>
      <c r="H93" s="1359"/>
      <c r="I93" s="1375"/>
      <c r="J93" s="1373"/>
      <c r="K93" s="1390"/>
      <c r="L93" s="1367" t="s">
        <v>3617</v>
      </c>
      <c r="M93" s="1389"/>
      <c r="N93" s="1389"/>
    </row>
    <row r="94" spans="1:16">
      <c r="A94" s="262"/>
      <c r="B94" s="239"/>
      <c r="C94" s="262"/>
      <c r="D94" s="239"/>
      <c r="E94" s="262"/>
      <c r="F94" s="1241"/>
      <c r="G94" s="1357"/>
      <c r="H94" s="1358"/>
      <c r="I94" s="1357"/>
      <c r="J94" s="239"/>
      <c r="K94" s="1364"/>
      <c r="L94" s="1367" t="s">
        <v>3618</v>
      </c>
      <c r="M94" s="1366"/>
      <c r="N94" s="1366"/>
    </row>
    <row r="95" spans="1:16">
      <c r="A95" s="262"/>
      <c r="B95" s="239"/>
      <c r="C95" s="262"/>
      <c r="D95" s="239"/>
      <c r="E95" s="262"/>
      <c r="F95" s="1241"/>
      <c r="G95" s="1357"/>
      <c r="H95" s="1358"/>
      <c r="I95" s="1357"/>
      <c r="J95" s="239"/>
      <c r="K95" s="1364"/>
      <c r="L95" s="918" t="s">
        <v>3619</v>
      </c>
      <c r="M95" s="1366"/>
      <c r="N95" s="1366"/>
    </row>
    <row r="96" spans="1:16">
      <c r="A96" s="262"/>
      <c r="B96" s="239"/>
      <c r="C96" s="262"/>
      <c r="D96" s="239"/>
      <c r="E96" s="262"/>
      <c r="F96" s="1397">
        <v>5</v>
      </c>
      <c r="G96" s="1374">
        <v>5</v>
      </c>
      <c r="H96" s="1356">
        <v>5</v>
      </c>
      <c r="I96" s="1397">
        <v>5</v>
      </c>
      <c r="J96" s="914" t="s">
        <v>3620</v>
      </c>
      <c r="K96" s="1377" t="s">
        <v>3621</v>
      </c>
      <c r="L96" s="1371" t="s">
        <v>3622</v>
      </c>
      <c r="M96" s="1398" t="s">
        <v>1734</v>
      </c>
      <c r="N96" s="1362"/>
    </row>
    <row r="97" spans="1:17">
      <c r="A97" s="262"/>
      <c r="B97" s="239"/>
      <c r="C97" s="262"/>
      <c r="D97" s="239"/>
      <c r="E97" s="262"/>
      <c r="F97" s="1394"/>
      <c r="G97" s="1375"/>
      <c r="H97" s="1359"/>
      <c r="I97" s="1394"/>
      <c r="J97" s="1267" t="s">
        <v>130</v>
      </c>
      <c r="K97" s="1373" t="s">
        <v>3623</v>
      </c>
      <c r="L97" s="1399" t="s">
        <v>3624</v>
      </c>
      <c r="M97" s="1389"/>
      <c r="N97" s="1366"/>
    </row>
    <row r="98" spans="1:17">
      <c r="A98" s="262"/>
      <c r="B98" s="239"/>
      <c r="C98" s="262"/>
      <c r="D98" s="239"/>
      <c r="E98" s="262"/>
      <c r="F98" s="1394"/>
      <c r="G98" s="1375"/>
      <c r="H98" s="1359"/>
      <c r="I98" s="1394"/>
      <c r="J98" s="1267"/>
      <c r="K98" s="1373" t="s">
        <v>3625</v>
      </c>
      <c r="L98" s="1400" t="s">
        <v>3626</v>
      </c>
      <c r="M98" s="1389"/>
      <c r="N98" s="1366"/>
    </row>
    <row r="99" spans="1:17">
      <c r="A99" s="262"/>
      <c r="B99" s="239"/>
      <c r="C99" s="262"/>
      <c r="D99" s="239"/>
      <c r="E99" s="262"/>
      <c r="F99" s="1394"/>
      <c r="G99" s="1375"/>
      <c r="H99" s="1359"/>
      <c r="I99" s="1394"/>
      <c r="J99" s="1267"/>
      <c r="K99" s="1373"/>
      <c r="L99" s="1367" t="s">
        <v>3627</v>
      </c>
      <c r="M99" s="1389"/>
      <c r="N99" s="1366"/>
      <c r="O99" s="774" t="s">
        <v>3628</v>
      </c>
    </row>
    <row r="100" spans="1:17">
      <c r="A100" s="241"/>
      <c r="B100" s="1244"/>
      <c r="C100" s="241"/>
      <c r="D100" s="1244"/>
      <c r="E100" s="241"/>
      <c r="F100" s="1249"/>
      <c r="G100" s="359"/>
      <c r="H100" s="1249"/>
      <c r="I100" s="359"/>
      <c r="J100" s="241"/>
      <c r="K100" s="1378"/>
      <c r="L100" s="1401" t="s">
        <v>3629</v>
      </c>
      <c r="M100" s="1402"/>
      <c r="N100" s="1369"/>
    </row>
    <row r="101" spans="1:17">
      <c r="A101" s="239"/>
      <c r="B101" s="239"/>
      <c r="C101" s="239"/>
      <c r="D101" s="239"/>
      <c r="E101" s="239"/>
      <c r="F101" s="1358"/>
      <c r="G101" s="1358"/>
      <c r="H101" s="1358"/>
      <c r="I101" s="1358"/>
      <c r="J101" s="239"/>
      <c r="K101" s="239"/>
      <c r="L101" s="1403"/>
      <c r="M101" s="239"/>
      <c r="N101" s="239"/>
    </row>
    <row r="102" spans="1:17">
      <c r="A102" s="239"/>
      <c r="B102" s="239"/>
      <c r="C102" s="239"/>
      <c r="D102" s="239"/>
      <c r="E102" s="239"/>
      <c r="F102" s="1358"/>
      <c r="G102" s="1358"/>
      <c r="H102" s="1358"/>
      <c r="I102" s="1358"/>
      <c r="J102" s="239"/>
      <c r="K102" s="239"/>
      <c r="L102" s="1403"/>
      <c r="M102" s="239"/>
      <c r="N102" s="239"/>
    </row>
    <row r="103" spans="1:17">
      <c r="A103" s="1357" t="s">
        <v>590</v>
      </c>
      <c r="B103" s="1358" t="s">
        <v>128</v>
      </c>
      <c r="C103" s="1357" t="s">
        <v>128</v>
      </c>
      <c r="D103" s="1358" t="s">
        <v>595</v>
      </c>
      <c r="E103" s="1357" t="s">
        <v>406</v>
      </c>
      <c r="F103" s="1537" t="s">
        <v>597</v>
      </c>
      <c r="G103" s="1538"/>
      <c r="H103" s="1538"/>
      <c r="I103" s="1539"/>
      <c r="J103" s="360" t="s">
        <v>598</v>
      </c>
      <c r="K103" s="1246" t="s">
        <v>596</v>
      </c>
      <c r="L103" s="1374" t="s">
        <v>1320</v>
      </c>
      <c r="M103" s="360" t="s">
        <v>410</v>
      </c>
      <c r="N103" s="1246" t="s">
        <v>410</v>
      </c>
    </row>
    <row r="104" spans="1:17">
      <c r="A104" s="1357" t="s">
        <v>128</v>
      </c>
      <c r="B104" s="1358" t="s">
        <v>591</v>
      </c>
      <c r="C104" s="1357" t="s">
        <v>593</v>
      </c>
      <c r="D104" s="1358"/>
      <c r="E104" s="1241" t="s">
        <v>1319</v>
      </c>
      <c r="F104" s="1246">
        <v>61</v>
      </c>
      <c r="G104" s="1246">
        <v>62</v>
      </c>
      <c r="H104" s="1246">
        <v>63</v>
      </c>
      <c r="I104" s="1246">
        <v>64</v>
      </c>
      <c r="J104" s="1241" t="s">
        <v>599</v>
      </c>
      <c r="K104" s="1357"/>
      <c r="L104" s="1375" t="s">
        <v>130</v>
      </c>
      <c r="M104" s="1241" t="s">
        <v>494</v>
      </c>
      <c r="N104" s="1357" t="s">
        <v>600</v>
      </c>
    </row>
    <row r="105" spans="1:17">
      <c r="A105" s="1249" t="s">
        <v>592</v>
      </c>
      <c r="B105" s="359" t="s">
        <v>592</v>
      </c>
      <c r="C105" s="1249" t="s">
        <v>594</v>
      </c>
      <c r="D105" s="359"/>
      <c r="E105" s="361" t="s">
        <v>130</v>
      </c>
      <c r="F105" s="1249"/>
      <c r="G105" s="1249"/>
      <c r="H105" s="1249"/>
      <c r="I105" s="1249"/>
      <c r="J105" s="361"/>
      <c r="K105" s="1249"/>
      <c r="L105" s="1375"/>
      <c r="M105" s="361" t="s">
        <v>495</v>
      </c>
      <c r="N105" s="241"/>
    </row>
    <row r="106" spans="1:17">
      <c r="A106" s="914" t="s">
        <v>970</v>
      </c>
      <c r="B106" s="1377" t="s">
        <v>970</v>
      </c>
      <c r="C106" s="914" t="s">
        <v>970</v>
      </c>
      <c r="D106" s="1377" t="s">
        <v>3592</v>
      </c>
      <c r="E106" s="914" t="s">
        <v>1154</v>
      </c>
      <c r="F106" s="1246">
        <v>4</v>
      </c>
      <c r="G106" s="358">
        <v>4</v>
      </c>
      <c r="H106" s="1246">
        <v>4</v>
      </c>
      <c r="I106" s="358">
        <v>4</v>
      </c>
      <c r="J106" s="914" t="s">
        <v>3630</v>
      </c>
      <c r="K106" s="1377" t="s">
        <v>3631</v>
      </c>
      <c r="L106" s="914" t="s">
        <v>3632</v>
      </c>
      <c r="M106" s="1398" t="s">
        <v>1734</v>
      </c>
      <c r="N106" s="1362"/>
    </row>
    <row r="107" spans="1:17">
      <c r="A107" s="1385" t="s">
        <v>3596</v>
      </c>
      <c r="B107" s="1373" t="s">
        <v>3597</v>
      </c>
      <c r="C107" s="1393" t="s">
        <v>3558</v>
      </c>
      <c r="D107" s="774" t="s">
        <v>3598</v>
      </c>
      <c r="E107" s="1388" t="s">
        <v>1917</v>
      </c>
      <c r="F107" s="1357"/>
      <c r="G107" s="1358"/>
      <c r="H107" s="1357"/>
      <c r="I107" s="1358"/>
      <c r="J107" s="262"/>
      <c r="K107" s="1373" t="s">
        <v>3633</v>
      </c>
      <c r="L107" s="1399" t="s">
        <v>3634</v>
      </c>
      <c r="M107" s="1389" t="s">
        <v>1010</v>
      </c>
      <c r="N107" s="1366"/>
    </row>
    <row r="108" spans="1:17">
      <c r="A108" s="1388" t="s">
        <v>3601</v>
      </c>
      <c r="B108" s="1373" t="s">
        <v>3563</v>
      </c>
      <c r="C108" s="1267" t="s">
        <v>3564</v>
      </c>
      <c r="D108" s="1373" t="s">
        <v>3602</v>
      </c>
      <c r="E108" s="1267"/>
      <c r="F108" s="1357"/>
      <c r="G108" s="1358"/>
      <c r="H108" s="1357"/>
      <c r="I108" s="1358"/>
      <c r="J108" s="262"/>
      <c r="K108" s="1373" t="s">
        <v>3635</v>
      </c>
      <c r="L108" s="1404" t="s">
        <v>3636</v>
      </c>
      <c r="M108" s="262"/>
      <c r="N108" s="1366"/>
    </row>
    <row r="109" spans="1:17">
      <c r="A109" s="1267" t="s">
        <v>3605</v>
      </c>
      <c r="B109" s="1373" t="s">
        <v>2259</v>
      </c>
      <c r="C109" s="1267"/>
      <c r="D109" s="774" t="s">
        <v>3606</v>
      </c>
      <c r="E109" s="1267"/>
      <c r="F109" s="1357"/>
      <c r="G109" s="1358"/>
      <c r="H109" s="1357"/>
      <c r="I109" s="1358"/>
      <c r="J109" s="262"/>
      <c r="K109" s="239"/>
      <c r="L109" s="1404" t="s">
        <v>2617</v>
      </c>
      <c r="M109" s="262"/>
      <c r="N109" s="1366"/>
      <c r="Q109" s="1354" t="s">
        <v>984</v>
      </c>
    </row>
    <row r="110" spans="1:17">
      <c r="A110" s="1267" t="s">
        <v>3607</v>
      </c>
      <c r="B110" s="1373" t="s">
        <v>3570</v>
      </c>
      <c r="C110" s="1267"/>
      <c r="D110" s="1373" t="s">
        <v>3608</v>
      </c>
      <c r="E110" s="1390"/>
      <c r="F110" s="1357"/>
      <c r="G110" s="1375"/>
      <c r="H110" s="1359"/>
      <c r="I110" s="1375"/>
      <c r="J110" s="1267"/>
      <c r="K110" s="239"/>
      <c r="L110" s="1405" t="s">
        <v>3637</v>
      </c>
      <c r="M110" s="262"/>
      <c r="N110" s="1366"/>
      <c r="Q110" s="1354" t="s">
        <v>985</v>
      </c>
    </row>
    <row r="111" spans="1:17">
      <c r="A111" s="1267" t="s">
        <v>2631</v>
      </c>
      <c r="B111" s="1373" t="s">
        <v>3564</v>
      </c>
      <c r="C111" s="1267"/>
      <c r="D111" s="1373"/>
      <c r="E111" s="1390"/>
      <c r="F111" s="1249"/>
      <c r="G111" s="1376"/>
      <c r="H111" s="1406"/>
      <c r="I111" s="1376"/>
      <c r="J111" s="245"/>
      <c r="K111" s="1244"/>
      <c r="L111" s="1407" t="s">
        <v>787</v>
      </c>
      <c r="M111" s="245"/>
      <c r="N111" s="1369"/>
      <c r="Q111" s="1354" t="s">
        <v>986</v>
      </c>
    </row>
    <row r="112" spans="1:17">
      <c r="A112" s="1267" t="s">
        <v>3610</v>
      </c>
      <c r="B112" s="1373"/>
      <c r="C112" s="1267"/>
      <c r="D112" s="1373"/>
      <c r="E112" s="1390"/>
      <c r="F112" s="1357"/>
      <c r="H112" s="1357"/>
      <c r="J112" s="262"/>
      <c r="K112" s="240"/>
      <c r="L112" s="1354"/>
      <c r="M112" s="1267"/>
      <c r="N112" s="1366"/>
    </row>
    <row r="113" spans="1:14">
      <c r="A113" s="1267"/>
      <c r="B113" s="1373"/>
      <c r="C113" s="1267"/>
      <c r="D113" s="1373"/>
      <c r="E113" s="1390"/>
      <c r="F113" s="1357"/>
      <c r="G113" s="1358"/>
      <c r="H113" s="1357"/>
      <c r="I113" s="1358"/>
      <c r="J113" s="262"/>
      <c r="K113" s="262"/>
      <c r="L113" s="239"/>
      <c r="M113" s="1267"/>
      <c r="N113" s="1366"/>
    </row>
    <row r="114" spans="1:14">
      <c r="A114" s="1267"/>
      <c r="B114" s="1373"/>
      <c r="C114" s="1267"/>
      <c r="D114" s="1373"/>
      <c r="E114" s="1390"/>
      <c r="F114" s="1357"/>
      <c r="G114" s="1358"/>
      <c r="H114" s="1357"/>
      <c r="I114" s="1358"/>
      <c r="J114" s="262"/>
      <c r="K114" s="262"/>
      <c r="L114" s="1403"/>
      <c r="M114" s="262"/>
      <c r="N114" s="1366"/>
    </row>
    <row r="115" spans="1:14">
      <c r="A115" s="1267"/>
      <c r="B115" s="1373"/>
      <c r="C115" s="1267"/>
      <c r="D115" s="1373"/>
      <c r="E115" s="1390"/>
      <c r="F115" s="1357"/>
      <c r="G115" s="1358"/>
      <c r="H115" s="1357"/>
      <c r="I115" s="1358"/>
      <c r="J115" s="262"/>
      <c r="K115" s="262"/>
      <c r="L115" s="1403"/>
      <c r="M115" s="262"/>
      <c r="N115" s="1366"/>
    </row>
    <row r="116" spans="1:14">
      <c r="A116" s="1267"/>
      <c r="B116" s="1373"/>
      <c r="C116" s="1267"/>
      <c r="D116" s="1373"/>
      <c r="E116" s="1390"/>
      <c r="F116" s="1357"/>
      <c r="G116" s="1358"/>
      <c r="H116" s="1357"/>
      <c r="I116" s="1358"/>
      <c r="J116" s="262"/>
      <c r="K116" s="262"/>
      <c r="L116" s="1403"/>
      <c r="M116" s="262"/>
      <c r="N116" s="1366"/>
    </row>
    <row r="117" spans="1:14">
      <c r="A117" s="1267"/>
      <c r="B117" s="1373"/>
      <c r="C117" s="1267"/>
      <c r="D117" s="1373"/>
      <c r="E117" s="1390"/>
      <c r="F117" s="1357"/>
      <c r="G117" s="1358"/>
      <c r="H117" s="1357"/>
      <c r="I117" s="1358"/>
      <c r="J117" s="262"/>
      <c r="K117" s="262"/>
      <c r="L117" s="1403"/>
      <c r="M117" s="262"/>
      <c r="N117" s="1366"/>
    </row>
    <row r="118" spans="1:14">
      <c r="A118" s="1267"/>
      <c r="B118" s="1373"/>
      <c r="C118" s="1267"/>
      <c r="D118" s="1373"/>
      <c r="E118" s="1390"/>
      <c r="F118" s="1357"/>
      <c r="G118" s="1358"/>
      <c r="H118" s="1357"/>
      <c r="I118" s="1358"/>
      <c r="J118" s="262"/>
      <c r="K118" s="262"/>
      <c r="L118" s="1403"/>
      <c r="M118" s="262"/>
      <c r="N118" s="1366"/>
    </row>
    <row r="119" spans="1:14">
      <c r="A119" s="1267"/>
      <c r="B119" s="1373"/>
      <c r="C119" s="1267"/>
      <c r="D119" s="1373"/>
      <c r="E119" s="1390"/>
      <c r="F119" s="1357"/>
      <c r="G119" s="1358"/>
      <c r="H119" s="1357"/>
      <c r="I119" s="1358"/>
      <c r="J119" s="262"/>
      <c r="K119" s="239"/>
      <c r="L119" s="1367"/>
      <c r="M119" s="1389"/>
      <c r="N119" s="1366"/>
    </row>
    <row r="120" spans="1:14">
      <c r="A120" s="1267"/>
      <c r="B120" s="1373"/>
      <c r="C120" s="1267"/>
      <c r="D120" s="1373"/>
      <c r="E120" s="1267"/>
      <c r="F120" s="1359"/>
      <c r="G120" s="1375"/>
      <c r="H120" s="1359"/>
      <c r="I120" s="1375"/>
      <c r="J120" s="1267"/>
      <c r="K120" s="239"/>
      <c r="L120" s="1367"/>
      <c r="M120" s="1389"/>
      <c r="N120" s="1366"/>
    </row>
    <row r="121" spans="1:14">
      <c r="A121" s="1267"/>
      <c r="B121" s="1373"/>
      <c r="C121" s="1267"/>
      <c r="D121" s="1373"/>
      <c r="E121" s="1267"/>
      <c r="F121" s="1359"/>
      <c r="G121" s="1375"/>
      <c r="H121" s="1359"/>
      <c r="I121" s="1375"/>
      <c r="J121" s="1373"/>
      <c r="K121" s="1390"/>
      <c r="L121" s="1367"/>
      <c r="M121" s="1389"/>
      <c r="N121" s="1366"/>
    </row>
    <row r="122" spans="1:14">
      <c r="A122" s="1267"/>
      <c r="B122" s="1373"/>
      <c r="C122" s="1267"/>
      <c r="D122" s="1373"/>
      <c r="E122" s="1267"/>
      <c r="F122" s="1359"/>
      <c r="G122" s="1375"/>
      <c r="H122" s="1359"/>
      <c r="I122" s="1375"/>
      <c r="J122" s="1373"/>
      <c r="K122" s="1390"/>
      <c r="L122" s="1367"/>
      <c r="M122" s="1389"/>
      <c r="N122" s="1366"/>
    </row>
    <row r="123" spans="1:14">
      <c r="A123" s="262"/>
      <c r="B123" s="239"/>
      <c r="C123" s="262"/>
      <c r="D123" s="239"/>
      <c r="E123" s="262"/>
      <c r="F123" s="1358"/>
      <c r="G123" s="1357"/>
      <c r="H123" s="1358"/>
      <c r="I123" s="1357"/>
      <c r="J123" s="239"/>
      <c r="K123" s="1364"/>
      <c r="L123" s="1367"/>
      <c r="M123" s="1366"/>
      <c r="N123" s="1366"/>
    </row>
    <row r="124" spans="1:14">
      <c r="A124" s="241"/>
      <c r="B124" s="1244"/>
      <c r="C124" s="241"/>
      <c r="D124" s="1244"/>
      <c r="E124" s="241"/>
      <c r="F124" s="359"/>
      <c r="G124" s="1249"/>
      <c r="H124" s="359"/>
      <c r="I124" s="1249"/>
      <c r="J124" s="1244"/>
      <c r="K124" s="1368"/>
      <c r="L124" s="1401"/>
      <c r="M124" s="1369"/>
      <c r="N124" s="1369"/>
    </row>
    <row r="128" spans="1:14">
      <c r="A128" s="1357" t="s">
        <v>590</v>
      </c>
      <c r="B128" s="1358" t="s">
        <v>128</v>
      </c>
      <c r="C128" s="1357" t="s">
        <v>128</v>
      </c>
      <c r="D128" s="1358" t="s">
        <v>595</v>
      </c>
      <c r="E128" s="1357" t="s">
        <v>406</v>
      </c>
      <c r="F128" s="1537" t="s">
        <v>597</v>
      </c>
      <c r="G128" s="1538"/>
      <c r="H128" s="1538"/>
      <c r="I128" s="1539"/>
      <c r="J128" s="360" t="s">
        <v>598</v>
      </c>
      <c r="K128" s="1246" t="s">
        <v>596</v>
      </c>
      <c r="L128" s="1356" t="s">
        <v>1320</v>
      </c>
      <c r="M128" s="1246" t="s">
        <v>410</v>
      </c>
      <c r="N128" s="1246" t="s">
        <v>410</v>
      </c>
    </row>
    <row r="129" spans="1:14">
      <c r="A129" s="1357" t="s">
        <v>128</v>
      </c>
      <c r="B129" s="1358" t="s">
        <v>591</v>
      </c>
      <c r="C129" s="1357" t="s">
        <v>593</v>
      </c>
      <c r="D129" s="1358"/>
      <c r="E129" s="1241" t="s">
        <v>1319</v>
      </c>
      <c r="F129" s="1246">
        <v>61</v>
      </c>
      <c r="G129" s="1246">
        <v>62</v>
      </c>
      <c r="H129" s="1246">
        <v>63</v>
      </c>
      <c r="I129" s="1246">
        <v>64</v>
      </c>
      <c r="J129" s="1241" t="s">
        <v>599</v>
      </c>
      <c r="K129" s="1357"/>
      <c r="L129" s="1359" t="s">
        <v>130</v>
      </c>
      <c r="M129" s="1357" t="s">
        <v>494</v>
      </c>
      <c r="N129" s="1357" t="s">
        <v>600</v>
      </c>
    </row>
    <row r="130" spans="1:14">
      <c r="A130" s="1249" t="s">
        <v>592</v>
      </c>
      <c r="B130" s="359" t="s">
        <v>592</v>
      </c>
      <c r="C130" s="1249" t="s">
        <v>594</v>
      </c>
      <c r="D130" s="359"/>
      <c r="E130" s="361" t="s">
        <v>130</v>
      </c>
      <c r="F130" s="1357"/>
      <c r="G130" s="1357"/>
      <c r="H130" s="1357"/>
      <c r="I130" s="1357"/>
      <c r="J130" s="1241"/>
      <c r="K130" s="1357"/>
      <c r="L130" s="1359"/>
      <c r="M130" s="1357" t="s">
        <v>495</v>
      </c>
      <c r="N130" s="241"/>
    </row>
    <row r="131" spans="1:14" s="915" customFormat="1" ht="18.75">
      <c r="A131" s="914" t="s">
        <v>970</v>
      </c>
      <c r="B131" s="1377" t="s">
        <v>968</v>
      </c>
      <c r="C131" s="914" t="s">
        <v>971</v>
      </c>
      <c r="D131" s="1382" t="s">
        <v>2259</v>
      </c>
      <c r="E131" s="914" t="s">
        <v>1154</v>
      </c>
      <c r="F131" s="1397">
        <v>6</v>
      </c>
      <c r="G131" s="1374">
        <v>6</v>
      </c>
      <c r="H131" s="1356">
        <v>6</v>
      </c>
      <c r="I131" s="1397">
        <v>6</v>
      </c>
      <c r="J131" s="914" t="s">
        <v>3638</v>
      </c>
      <c r="K131" s="1377" t="s">
        <v>3639</v>
      </c>
      <c r="L131" s="1408" t="s">
        <v>3640</v>
      </c>
      <c r="M131" s="1398"/>
      <c r="N131" s="1398"/>
    </row>
    <row r="132" spans="1:14" s="915" customFormat="1" ht="18.75">
      <c r="A132" s="1385" t="s">
        <v>3641</v>
      </c>
      <c r="B132" s="1373" t="s">
        <v>3642</v>
      </c>
      <c r="C132" s="1386" t="s">
        <v>3643</v>
      </c>
      <c r="D132" s="1409" t="s">
        <v>3644</v>
      </c>
      <c r="E132" s="1267" t="s">
        <v>1917</v>
      </c>
      <c r="F132" s="1394"/>
      <c r="G132" s="1375"/>
      <c r="H132" s="1359"/>
      <c r="I132" s="1394"/>
      <c r="J132" s="1267" t="s">
        <v>130</v>
      </c>
      <c r="K132" s="1373" t="s">
        <v>3645</v>
      </c>
      <c r="L132" s="1391" t="s">
        <v>3646</v>
      </c>
      <c r="M132" s="1389"/>
      <c r="N132" s="1389"/>
    </row>
    <row r="133" spans="1:14" s="915" customFormat="1" ht="18.75">
      <c r="A133" s="1267" t="s">
        <v>3647</v>
      </c>
      <c r="B133" s="1373" t="s">
        <v>3648</v>
      </c>
      <c r="C133" s="1267" t="s">
        <v>3649</v>
      </c>
      <c r="D133" s="774" t="s">
        <v>3650</v>
      </c>
      <c r="E133" s="1267"/>
      <c r="F133" s="1394"/>
      <c r="G133" s="1375"/>
      <c r="H133" s="1359"/>
      <c r="I133" s="1394"/>
      <c r="J133" s="1267"/>
      <c r="K133" s="1373" t="s">
        <v>3651</v>
      </c>
      <c r="L133" s="1391" t="s">
        <v>3652</v>
      </c>
      <c r="M133" s="1389"/>
      <c r="N133" s="1389"/>
    </row>
    <row r="134" spans="1:14" s="915" customFormat="1" ht="18.75">
      <c r="A134" s="1267" t="s">
        <v>3653</v>
      </c>
      <c r="B134" s="1373" t="s">
        <v>3028</v>
      </c>
      <c r="C134" s="1267" t="s">
        <v>3654</v>
      </c>
      <c r="D134" s="1373"/>
      <c r="E134" s="1267"/>
      <c r="F134" s="1394"/>
      <c r="G134" s="1375"/>
      <c r="H134" s="1359"/>
      <c r="I134" s="1394"/>
      <c r="J134" s="1267"/>
      <c r="K134" s="1373"/>
      <c r="L134" s="1391" t="s">
        <v>3655</v>
      </c>
      <c r="M134" s="1389"/>
      <c r="N134" s="1389"/>
    </row>
    <row r="135" spans="1:14" s="915" customFormat="1" ht="18.75">
      <c r="A135" s="1267" t="s">
        <v>3656</v>
      </c>
      <c r="B135" s="1373"/>
      <c r="C135" s="1267" t="s">
        <v>3028</v>
      </c>
      <c r="D135" s="1373"/>
      <c r="E135" s="1267"/>
      <c r="F135" s="1375"/>
      <c r="G135" s="1375"/>
      <c r="H135" s="1375"/>
      <c r="I135" s="1375"/>
      <c r="J135" s="1267"/>
      <c r="K135" s="1373"/>
      <c r="L135" s="1391" t="s">
        <v>3657</v>
      </c>
      <c r="M135" s="1389"/>
      <c r="N135" s="1389"/>
    </row>
    <row r="136" spans="1:14" s="915" customFormat="1" ht="18.75">
      <c r="A136" s="1267" t="s">
        <v>3658</v>
      </c>
      <c r="B136" s="1373"/>
      <c r="C136" s="1267"/>
      <c r="D136" s="1373"/>
      <c r="E136" s="1267"/>
      <c r="F136" s="1376"/>
      <c r="G136" s="1376"/>
      <c r="H136" s="1376"/>
      <c r="I136" s="1376"/>
      <c r="J136" s="245"/>
      <c r="K136" s="1378"/>
      <c r="L136" s="1391" t="s">
        <v>3659</v>
      </c>
      <c r="M136" s="1402"/>
      <c r="N136" s="1402"/>
    </row>
    <row r="137" spans="1:14" s="915" customFormat="1" ht="18.75">
      <c r="A137" s="1267" t="s">
        <v>3660</v>
      </c>
      <c r="B137" s="1373"/>
      <c r="C137" s="1267"/>
      <c r="D137" s="1373"/>
      <c r="E137" s="1267"/>
      <c r="F137" s="1375">
        <v>9</v>
      </c>
      <c r="G137" s="1375">
        <v>9</v>
      </c>
      <c r="H137" s="1375">
        <v>9</v>
      </c>
      <c r="I137" s="1375">
        <v>9</v>
      </c>
      <c r="J137" s="1267" t="s">
        <v>3661</v>
      </c>
      <c r="K137" s="1387" t="s">
        <v>3662</v>
      </c>
      <c r="L137" s="1408" t="s">
        <v>3663</v>
      </c>
      <c r="M137" s="1389"/>
      <c r="N137" s="914"/>
    </row>
    <row r="138" spans="1:14" s="915" customFormat="1" ht="18.75">
      <c r="A138" s="1267" t="s">
        <v>3664</v>
      </c>
      <c r="B138" s="1373"/>
      <c r="C138" s="1267"/>
      <c r="D138" s="1373"/>
      <c r="E138" s="1267"/>
      <c r="F138" s="1375"/>
      <c r="G138" s="1375"/>
      <c r="H138" s="1375"/>
      <c r="I138" s="1375"/>
      <c r="J138" s="1267" t="s">
        <v>130</v>
      </c>
      <c r="K138" s="1390" t="s">
        <v>3665</v>
      </c>
      <c r="L138" s="1391" t="s">
        <v>3666</v>
      </c>
      <c r="M138" s="1389"/>
      <c r="N138" s="1267"/>
    </row>
    <row r="139" spans="1:14" s="915" customFormat="1" ht="18.75">
      <c r="A139" s="1267" t="s">
        <v>3667</v>
      </c>
      <c r="B139" s="1373"/>
      <c r="C139" s="1267"/>
      <c r="D139" s="1373"/>
      <c r="E139" s="1267"/>
      <c r="F139" s="1375"/>
      <c r="G139" s="1375"/>
      <c r="H139" s="1375"/>
      <c r="I139" s="1375"/>
      <c r="J139" s="1267"/>
      <c r="K139" s="1390" t="s">
        <v>756</v>
      </c>
      <c r="L139" s="1391" t="s">
        <v>3668</v>
      </c>
      <c r="M139" s="1389"/>
      <c r="N139" s="1267"/>
    </row>
    <row r="140" spans="1:14" s="915" customFormat="1" ht="18.75">
      <c r="A140" s="1267" t="s">
        <v>3669</v>
      </c>
      <c r="B140" s="1373"/>
      <c r="C140" s="1267"/>
      <c r="D140" s="1373"/>
      <c r="E140" s="1267"/>
      <c r="F140" s="1375"/>
      <c r="G140" s="1375"/>
      <c r="H140" s="1375"/>
      <c r="I140" s="1375"/>
      <c r="J140" s="1267"/>
      <c r="K140" s="1390"/>
      <c r="L140" s="1391" t="s">
        <v>848</v>
      </c>
      <c r="M140" s="1389"/>
      <c r="N140" s="1267"/>
    </row>
    <row r="141" spans="1:14" s="915" customFormat="1" ht="18.75">
      <c r="A141" s="1267" t="s">
        <v>3670</v>
      </c>
      <c r="B141" s="1373"/>
      <c r="C141" s="1267"/>
      <c r="D141" s="1373"/>
      <c r="E141" s="1267"/>
      <c r="F141" s="1375"/>
      <c r="G141" s="1375"/>
      <c r="H141" s="1375"/>
      <c r="I141" s="1375"/>
      <c r="J141" s="1267"/>
      <c r="K141" s="1390"/>
      <c r="L141" s="1391" t="s">
        <v>3671</v>
      </c>
      <c r="M141" s="1389"/>
      <c r="N141" s="1267"/>
    </row>
    <row r="142" spans="1:14" s="915" customFormat="1" ht="18.75">
      <c r="A142" s="1267"/>
      <c r="B142" s="1373"/>
      <c r="C142" s="1267"/>
      <c r="D142" s="1373"/>
      <c r="E142" s="1267"/>
      <c r="F142" s="1375"/>
      <c r="G142" s="1392"/>
      <c r="H142" s="1359"/>
      <c r="I142" s="1394"/>
      <c r="J142" s="1267"/>
      <c r="K142" s="1373"/>
      <c r="L142" s="1391" t="s">
        <v>851</v>
      </c>
      <c r="M142" s="1389"/>
      <c r="N142" s="1267"/>
    </row>
    <row r="143" spans="1:14" s="915" customFormat="1" ht="18.75">
      <c r="A143" s="1267"/>
      <c r="B143" s="1373"/>
      <c r="C143" s="1267"/>
      <c r="D143" s="1373"/>
      <c r="E143" s="1267"/>
      <c r="F143" s="1359"/>
      <c r="G143" s="1375"/>
      <c r="H143" s="1359"/>
      <c r="I143" s="1394"/>
      <c r="J143" s="1267"/>
      <c r="K143" s="1373"/>
      <c r="L143" s="1391" t="s">
        <v>3672</v>
      </c>
      <c r="M143" s="1389"/>
      <c r="N143" s="1267"/>
    </row>
    <row r="144" spans="1:14" s="915" customFormat="1" ht="18.75">
      <c r="A144" s="1267"/>
      <c r="B144" s="1373"/>
      <c r="C144" s="1267"/>
      <c r="D144" s="1373"/>
      <c r="E144" s="1267"/>
      <c r="F144" s="1359"/>
      <c r="G144" s="1375"/>
      <c r="H144" s="1359"/>
      <c r="I144" s="1394"/>
      <c r="J144" s="1267"/>
      <c r="K144" s="1373"/>
      <c r="L144" s="1391" t="s">
        <v>3673</v>
      </c>
      <c r="M144" s="1389"/>
      <c r="N144" s="1267"/>
    </row>
    <row r="145" spans="1:14" s="915" customFormat="1" ht="18.75">
      <c r="A145" s="1267"/>
      <c r="B145" s="1373"/>
      <c r="C145" s="1267"/>
      <c r="D145" s="1373"/>
      <c r="E145" s="1267"/>
      <c r="F145" s="1359"/>
      <c r="G145" s="1375"/>
      <c r="H145" s="1359"/>
      <c r="I145" s="1394"/>
      <c r="J145" s="1267"/>
      <c r="K145" s="1373"/>
      <c r="L145" s="1391" t="s">
        <v>657</v>
      </c>
      <c r="M145" s="1389"/>
      <c r="N145" s="1267"/>
    </row>
    <row r="146" spans="1:14" s="915" customFormat="1" ht="18.75">
      <c r="A146" s="1267"/>
      <c r="B146" s="1373"/>
      <c r="C146" s="1267"/>
      <c r="D146" s="1373"/>
      <c r="E146" s="1267"/>
      <c r="F146" s="1359"/>
      <c r="G146" s="1375"/>
      <c r="H146" s="1359"/>
      <c r="I146" s="1394"/>
      <c r="J146" s="1267"/>
      <c r="K146" s="1373"/>
      <c r="L146" s="1391" t="s">
        <v>3674</v>
      </c>
      <c r="M146" s="1389"/>
      <c r="N146" s="1267"/>
    </row>
    <row r="147" spans="1:14" s="915" customFormat="1" ht="18.75">
      <c r="A147" s="1267"/>
      <c r="B147" s="1373"/>
      <c r="C147" s="1267"/>
      <c r="D147" s="1373"/>
      <c r="E147" s="1267"/>
      <c r="F147" s="1359"/>
      <c r="G147" s="1375"/>
      <c r="H147" s="1359"/>
      <c r="I147" s="1394"/>
      <c r="J147" s="1267"/>
      <c r="K147" s="1373"/>
      <c r="L147" s="1391" t="s">
        <v>866</v>
      </c>
      <c r="M147" s="1389"/>
      <c r="N147" s="1267"/>
    </row>
    <row r="148" spans="1:14" s="915" customFormat="1" ht="18.75">
      <c r="A148" s="1267"/>
      <c r="B148" s="1373"/>
      <c r="C148" s="1267"/>
      <c r="D148" s="1373"/>
      <c r="E148" s="1267"/>
      <c r="F148" s="1359"/>
      <c r="G148" s="1375"/>
      <c r="H148" s="1359"/>
      <c r="I148" s="1375"/>
      <c r="J148" s="1373"/>
      <c r="K148" s="1390"/>
      <c r="L148" s="1391"/>
      <c r="M148" s="1389"/>
      <c r="N148" s="1267"/>
    </row>
    <row r="149" spans="1:14" s="915" customFormat="1" ht="18.75">
      <c r="A149" s="1267"/>
      <c r="B149" s="1373"/>
      <c r="C149" s="1267"/>
      <c r="D149" s="1373"/>
      <c r="E149" s="1267"/>
      <c r="F149" s="1359"/>
      <c r="G149" s="1375"/>
      <c r="H149" s="1359"/>
      <c r="I149" s="1375"/>
      <c r="J149" s="1373"/>
      <c r="K149" s="1390"/>
      <c r="L149" s="1391"/>
      <c r="M149" s="1389"/>
      <c r="N149" s="1267"/>
    </row>
    <row r="150" spans="1:14" s="915" customFormat="1" ht="18.75">
      <c r="A150" s="1267"/>
      <c r="B150" s="1373"/>
      <c r="C150" s="1267"/>
      <c r="D150" s="1373"/>
      <c r="E150" s="1267"/>
      <c r="F150" s="1359"/>
      <c r="G150" s="1375"/>
      <c r="H150" s="1359"/>
      <c r="I150" s="1375"/>
      <c r="J150" s="1373"/>
      <c r="K150" s="1390"/>
      <c r="L150" s="1391"/>
      <c r="M150" s="1389"/>
      <c r="N150" s="1267"/>
    </row>
    <row r="151" spans="1:14">
      <c r="A151" s="241"/>
      <c r="B151" s="1244"/>
      <c r="C151" s="241"/>
      <c r="D151" s="1244"/>
      <c r="E151" s="241"/>
      <c r="F151" s="359"/>
      <c r="G151" s="1249"/>
      <c r="H151" s="359"/>
      <c r="I151" s="1249"/>
      <c r="J151" s="1244"/>
      <c r="K151" s="1368"/>
      <c r="L151" s="1396"/>
      <c r="M151" s="1369"/>
      <c r="N151" s="241"/>
    </row>
    <row r="154" spans="1:14">
      <c r="A154" s="1357" t="s">
        <v>590</v>
      </c>
      <c r="B154" s="1358" t="s">
        <v>128</v>
      </c>
      <c r="C154" s="1357" t="s">
        <v>128</v>
      </c>
      <c r="D154" s="1358" t="s">
        <v>595</v>
      </c>
      <c r="E154" s="1357" t="s">
        <v>406</v>
      </c>
      <c r="F154" s="1540" t="s">
        <v>597</v>
      </c>
      <c r="G154" s="1541"/>
      <c r="H154" s="1541"/>
      <c r="I154" s="1542"/>
      <c r="J154" s="360" t="s">
        <v>598</v>
      </c>
      <c r="K154" s="1246" t="s">
        <v>596</v>
      </c>
      <c r="L154" s="1356" t="s">
        <v>1320</v>
      </c>
      <c r="M154" s="1246" t="s">
        <v>410</v>
      </c>
      <c r="N154" s="1246" t="s">
        <v>410</v>
      </c>
    </row>
    <row r="155" spans="1:14">
      <c r="A155" s="1357" t="s">
        <v>128</v>
      </c>
      <c r="B155" s="1358" t="s">
        <v>591</v>
      </c>
      <c r="C155" s="1357" t="s">
        <v>593</v>
      </c>
      <c r="D155" s="1358"/>
      <c r="E155" s="1241" t="s">
        <v>1319</v>
      </c>
      <c r="F155" s="1246">
        <v>61</v>
      </c>
      <c r="G155" s="1246">
        <v>62</v>
      </c>
      <c r="H155" s="1246">
        <v>63</v>
      </c>
      <c r="I155" s="1246">
        <v>64</v>
      </c>
      <c r="J155" s="1241" t="s">
        <v>599</v>
      </c>
      <c r="K155" s="1357"/>
      <c r="L155" s="1359" t="s">
        <v>130</v>
      </c>
      <c r="M155" s="1357" t="s">
        <v>494</v>
      </c>
      <c r="N155" s="1357" t="s">
        <v>600</v>
      </c>
    </row>
    <row r="156" spans="1:14">
      <c r="A156" s="1249" t="s">
        <v>592</v>
      </c>
      <c r="B156" s="359" t="s">
        <v>592</v>
      </c>
      <c r="C156" s="1249" t="s">
        <v>594</v>
      </c>
      <c r="D156" s="359"/>
      <c r="E156" s="361" t="s">
        <v>130</v>
      </c>
      <c r="F156" s="1249"/>
      <c r="G156" s="1249"/>
      <c r="H156" s="1249"/>
      <c r="I156" s="1249"/>
      <c r="J156" s="361"/>
      <c r="K156" s="1249"/>
      <c r="L156" s="1359"/>
      <c r="M156" s="1249" t="s">
        <v>495</v>
      </c>
      <c r="N156" s="241"/>
    </row>
    <row r="157" spans="1:14">
      <c r="A157" s="914" t="s">
        <v>970</v>
      </c>
      <c r="B157" s="1377" t="s">
        <v>968</v>
      </c>
      <c r="C157" s="914" t="s">
        <v>971</v>
      </c>
      <c r="D157" s="1382" t="s">
        <v>2259</v>
      </c>
      <c r="E157" s="1410" t="s">
        <v>1154</v>
      </c>
      <c r="F157" s="1374">
        <v>9</v>
      </c>
      <c r="G157" s="1356">
        <v>9</v>
      </c>
      <c r="H157" s="1374">
        <v>9</v>
      </c>
      <c r="I157" s="1356">
        <v>9</v>
      </c>
      <c r="J157" s="914" t="s">
        <v>3675</v>
      </c>
      <c r="K157" s="1377" t="s">
        <v>3676</v>
      </c>
      <c r="L157" s="1408" t="s">
        <v>3677</v>
      </c>
      <c r="M157" s="1377"/>
      <c r="N157" s="914"/>
    </row>
    <row r="158" spans="1:14">
      <c r="A158" s="1385" t="s">
        <v>3641</v>
      </c>
      <c r="B158" s="1373" t="s">
        <v>3642</v>
      </c>
      <c r="C158" s="1386" t="s">
        <v>3643</v>
      </c>
      <c r="D158" s="1409" t="s">
        <v>3644</v>
      </c>
      <c r="E158" s="1390" t="s">
        <v>1917</v>
      </c>
      <c r="F158" s="1375"/>
      <c r="G158" s="1359"/>
      <c r="H158" s="1375"/>
      <c r="I158" s="1359"/>
      <c r="J158" s="1267" t="s">
        <v>130</v>
      </c>
      <c r="K158" s="1373" t="s">
        <v>3678</v>
      </c>
      <c r="L158" s="1391" t="s">
        <v>3679</v>
      </c>
      <c r="M158" s="1373"/>
      <c r="N158" s="1267"/>
    </row>
    <row r="159" spans="1:14">
      <c r="A159" s="1267" t="s">
        <v>3647</v>
      </c>
      <c r="B159" s="1373" t="s">
        <v>3648</v>
      </c>
      <c r="C159" s="1267" t="s">
        <v>3649</v>
      </c>
      <c r="D159" s="774" t="s">
        <v>3650</v>
      </c>
      <c r="E159" s="1390"/>
      <c r="F159" s="1375"/>
      <c r="G159" s="1359"/>
      <c r="H159" s="1375"/>
      <c r="I159" s="1359"/>
      <c r="J159" s="1267"/>
      <c r="K159" s="1373" t="s">
        <v>756</v>
      </c>
      <c r="L159" s="1391" t="s">
        <v>3680</v>
      </c>
      <c r="M159" s="1373"/>
      <c r="N159" s="1267"/>
    </row>
    <row r="160" spans="1:14">
      <c r="A160" s="1267" t="s">
        <v>3653</v>
      </c>
      <c r="B160" s="1373" t="s">
        <v>3028</v>
      </c>
      <c r="C160" s="1267" t="s">
        <v>3654</v>
      </c>
      <c r="D160" s="1373"/>
      <c r="E160" s="1390"/>
      <c r="F160" s="1375"/>
      <c r="G160" s="1359"/>
      <c r="H160" s="1375"/>
      <c r="I160" s="1359"/>
      <c r="J160" s="1267"/>
      <c r="K160" s="1373"/>
      <c r="L160" s="1391" t="s">
        <v>3681</v>
      </c>
      <c r="M160" s="1373"/>
      <c r="N160" s="1267"/>
    </row>
    <row r="161" spans="1:14">
      <c r="A161" s="1267" t="s">
        <v>3656</v>
      </c>
      <c r="B161" s="1373"/>
      <c r="C161" s="1267" t="s">
        <v>3028</v>
      </c>
      <c r="D161" s="1373"/>
      <c r="E161" s="1390"/>
      <c r="F161" s="1375"/>
      <c r="G161" s="1359"/>
      <c r="H161" s="1375"/>
      <c r="I161" s="1359"/>
      <c r="J161" s="1267"/>
      <c r="K161" s="1373"/>
      <c r="L161" s="1391" t="s">
        <v>3682</v>
      </c>
      <c r="M161" s="1373"/>
      <c r="N161" s="1267"/>
    </row>
    <row r="162" spans="1:14">
      <c r="A162" s="1267" t="s">
        <v>3658</v>
      </c>
      <c r="B162" s="1373"/>
      <c r="C162" s="1267"/>
      <c r="D162" s="1373"/>
      <c r="E162" s="1390"/>
      <c r="F162" s="1375"/>
      <c r="G162" s="1359"/>
      <c r="H162" s="1375"/>
      <c r="I162" s="1359"/>
      <c r="J162" s="1267"/>
      <c r="K162" s="1373"/>
      <c r="L162" s="1391" t="s">
        <v>1537</v>
      </c>
      <c r="M162" s="1373"/>
      <c r="N162" s="1267"/>
    </row>
    <row r="163" spans="1:14">
      <c r="A163" s="1267" t="s">
        <v>3660</v>
      </c>
      <c r="B163" s="1373"/>
      <c r="C163" s="1267"/>
      <c r="D163" s="1373"/>
      <c r="E163" s="1267"/>
      <c r="F163" s="1375"/>
      <c r="G163" s="1375"/>
      <c r="H163" s="1375"/>
      <c r="I163" s="1394"/>
      <c r="J163" s="1267"/>
      <c r="K163" s="239"/>
      <c r="L163" s="1391" t="s">
        <v>3683</v>
      </c>
      <c r="M163" s="1373"/>
      <c r="N163" s="1267"/>
    </row>
    <row r="164" spans="1:14">
      <c r="A164" s="1267" t="s">
        <v>3664</v>
      </c>
      <c r="B164" s="1373"/>
      <c r="C164" s="1267"/>
      <c r="D164" s="1373"/>
      <c r="E164" s="1267"/>
      <c r="F164" s="1375"/>
      <c r="G164" s="1375"/>
      <c r="H164" s="1375"/>
      <c r="I164" s="1375"/>
      <c r="J164" s="1267"/>
      <c r="K164" s="239"/>
      <c r="L164" s="1391" t="s">
        <v>3684</v>
      </c>
      <c r="M164" s="1373"/>
      <c r="N164" s="1267"/>
    </row>
    <row r="165" spans="1:14">
      <c r="A165" s="1267" t="s">
        <v>3667</v>
      </c>
      <c r="B165" s="1373"/>
      <c r="C165" s="1267"/>
      <c r="D165" s="1373"/>
      <c r="E165" s="1267"/>
      <c r="F165" s="1375"/>
      <c r="G165" s="1375"/>
      <c r="H165" s="1375"/>
      <c r="I165" s="1375"/>
      <c r="J165" s="1267"/>
      <c r="K165" s="1390"/>
      <c r="L165" s="1367" t="s">
        <v>3685</v>
      </c>
      <c r="M165" s="1373"/>
      <c r="N165" s="1267"/>
    </row>
    <row r="166" spans="1:14">
      <c r="A166" s="1267" t="s">
        <v>3669</v>
      </c>
      <c r="B166" s="1373"/>
      <c r="C166" s="1267"/>
      <c r="D166" s="1373"/>
      <c r="E166" s="1267"/>
      <c r="F166" s="1375"/>
      <c r="G166" s="1375"/>
      <c r="H166" s="1375"/>
      <c r="I166" s="1375"/>
      <c r="J166" s="1267"/>
      <c r="K166" s="1390"/>
      <c r="L166" s="1391" t="s">
        <v>3686</v>
      </c>
      <c r="M166" s="1373"/>
      <c r="N166" s="1267"/>
    </row>
    <row r="167" spans="1:14">
      <c r="A167" s="1267" t="s">
        <v>3670</v>
      </c>
      <c r="B167" s="1373"/>
      <c r="C167" s="1267"/>
      <c r="D167" s="1373"/>
      <c r="E167" s="1267"/>
      <c r="F167" s="1375"/>
      <c r="G167" s="1375"/>
      <c r="H167" s="1375"/>
      <c r="I167" s="1375"/>
      <c r="J167" s="1267"/>
      <c r="K167" s="1390"/>
      <c r="L167" s="1367" t="s">
        <v>2842</v>
      </c>
      <c r="M167" s="1373"/>
      <c r="N167" s="1267"/>
    </row>
    <row r="168" spans="1:14">
      <c r="A168" s="1267"/>
      <c r="B168" s="1373"/>
      <c r="C168" s="1267"/>
      <c r="D168" s="1373"/>
      <c r="E168" s="1267"/>
      <c r="F168" s="1375"/>
      <c r="G168" s="1392"/>
      <c r="H168" s="1359"/>
      <c r="I168" s="1394"/>
      <c r="J168" s="1267"/>
      <c r="K168" s="1373"/>
      <c r="L168" s="1391" t="s">
        <v>3687</v>
      </c>
      <c r="M168" s="1373"/>
      <c r="N168" s="1267"/>
    </row>
    <row r="169" spans="1:14">
      <c r="A169" s="1267"/>
      <c r="B169" s="1373"/>
      <c r="C169" s="1267"/>
      <c r="D169" s="1373"/>
      <c r="E169" s="1267"/>
      <c r="F169" s="1411"/>
      <c r="G169" s="1376"/>
      <c r="H169" s="1406"/>
      <c r="I169" s="1411"/>
      <c r="J169" s="245"/>
      <c r="K169" s="1378"/>
      <c r="L169" s="1391" t="s">
        <v>3688</v>
      </c>
      <c r="M169" s="1378"/>
      <c r="N169" s="245"/>
    </row>
    <row r="170" spans="1:14">
      <c r="A170" s="1267"/>
      <c r="B170" s="1373"/>
      <c r="C170" s="1267"/>
      <c r="D170" s="1373"/>
      <c r="E170" s="1267"/>
      <c r="F170" s="1359"/>
      <c r="G170" s="1375"/>
      <c r="H170" s="1359"/>
      <c r="I170" s="1394"/>
      <c r="J170" s="1267"/>
      <c r="K170" s="1387" t="s">
        <v>3689</v>
      </c>
      <c r="L170" s="1408" t="s">
        <v>3690</v>
      </c>
      <c r="M170" s="1389"/>
      <c r="N170" s="915"/>
    </row>
    <row r="171" spans="1:14">
      <c r="A171" s="1267"/>
      <c r="B171" s="1373"/>
      <c r="C171" s="1267"/>
      <c r="D171" s="1373"/>
      <c r="E171" s="1267"/>
      <c r="F171" s="1359"/>
      <c r="G171" s="1375"/>
      <c r="H171" s="1359"/>
      <c r="I171" s="1394"/>
      <c r="J171" s="1267"/>
      <c r="K171" s="1390" t="s">
        <v>3691</v>
      </c>
      <c r="L171" s="1391" t="s">
        <v>2741</v>
      </c>
      <c r="M171" s="1389"/>
      <c r="N171" s="915"/>
    </row>
    <row r="172" spans="1:14">
      <c r="A172" s="1267"/>
      <c r="B172" s="1373"/>
      <c r="C172" s="1267"/>
      <c r="D172" s="1373"/>
      <c r="E172" s="1267"/>
      <c r="F172" s="1359"/>
      <c r="G172" s="1375"/>
      <c r="H172" s="1359"/>
      <c r="I172" s="1394"/>
      <c r="J172" s="1267"/>
      <c r="K172" s="1373"/>
      <c r="L172" s="1391" t="s">
        <v>3692</v>
      </c>
      <c r="M172" s="1389"/>
      <c r="N172" s="915"/>
    </row>
    <row r="173" spans="1:14">
      <c r="A173" s="1267"/>
      <c r="B173" s="1373"/>
      <c r="C173" s="1267"/>
      <c r="D173" s="1373"/>
      <c r="E173" s="1267"/>
      <c r="F173" s="1359"/>
      <c r="G173" s="1375"/>
      <c r="H173" s="1359"/>
      <c r="I173" s="1394"/>
      <c r="J173" s="1267"/>
      <c r="K173" s="1373"/>
      <c r="L173" s="1391" t="s">
        <v>657</v>
      </c>
      <c r="M173" s="1389"/>
      <c r="N173" s="915"/>
    </row>
    <row r="174" spans="1:14">
      <c r="A174" s="1267"/>
      <c r="B174" s="1373"/>
      <c r="C174" s="1267"/>
      <c r="D174" s="1373"/>
      <c r="E174" s="1267"/>
      <c r="F174" s="1359"/>
      <c r="G174" s="1375"/>
      <c r="H174" s="1359"/>
      <c r="I174" s="1375"/>
      <c r="J174" s="1373"/>
      <c r="K174" s="1390"/>
      <c r="L174" s="1391"/>
      <c r="M174" s="1389"/>
      <c r="N174" s="915"/>
    </row>
    <row r="175" spans="1:14">
      <c r="A175" s="1267"/>
      <c r="B175" s="1373"/>
      <c r="C175" s="1267"/>
      <c r="D175" s="1373"/>
      <c r="E175" s="1267"/>
      <c r="F175" s="1359"/>
      <c r="G175" s="1375"/>
      <c r="H175" s="1359"/>
      <c r="I175" s="1375"/>
      <c r="J175" s="1373"/>
      <c r="K175" s="1390"/>
      <c r="L175" s="1391"/>
      <c r="M175" s="1389"/>
      <c r="N175" s="915"/>
    </row>
    <row r="176" spans="1:14">
      <c r="A176" s="241"/>
      <c r="B176" s="1244"/>
      <c r="C176" s="241"/>
      <c r="D176" s="1244"/>
      <c r="E176" s="241"/>
      <c r="F176" s="359"/>
      <c r="G176" s="1249"/>
      <c r="H176" s="359"/>
      <c r="I176" s="1249"/>
      <c r="J176" s="1244"/>
      <c r="K176" s="1368"/>
      <c r="L176" s="1396"/>
      <c r="M176" s="1369"/>
    </row>
  </sheetData>
  <mergeCells count="9">
    <mergeCell ref="F128:I128"/>
    <mergeCell ref="F154:I154"/>
    <mergeCell ref="F3:I3"/>
    <mergeCell ref="F26:I26"/>
    <mergeCell ref="O29:T29"/>
    <mergeCell ref="F51:I51"/>
    <mergeCell ref="O55:T55"/>
    <mergeCell ref="F77:I77"/>
    <mergeCell ref="F103:I103"/>
  </mergeCells>
  <pageMargins left="0.11811023622047245" right="0.11811023622047245" top="0.74803149606299213" bottom="0.55118110236220474" header="0.31496062992125984" footer="0.31496062992125984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41"/>
  <sheetViews>
    <sheetView workbookViewId="0">
      <selection activeCell="C9" sqref="C9"/>
    </sheetView>
  </sheetViews>
  <sheetFormatPr defaultRowHeight="24"/>
  <cols>
    <col min="1" max="1" width="4.375" style="1" customWidth="1"/>
    <col min="2" max="2" width="27.375" style="1" customWidth="1"/>
    <col min="3" max="3" width="23.625" style="1" customWidth="1"/>
    <col min="4" max="4" width="33.5" style="1" customWidth="1"/>
    <col min="5" max="5" width="22.375" style="1" customWidth="1"/>
    <col min="6" max="6" width="18.125" style="1" customWidth="1"/>
    <col min="7" max="13" width="9" style="1"/>
    <col min="14" max="15" width="4.125" style="1" customWidth="1"/>
    <col min="16" max="16" width="4" style="1" customWidth="1"/>
    <col min="17" max="17" width="4.5" style="1" customWidth="1"/>
    <col min="18" max="16384" width="9" style="1"/>
  </cols>
  <sheetData>
    <row r="1" spans="1:23">
      <c r="A1" s="1545" t="s">
        <v>393</v>
      </c>
      <c r="B1" s="1545"/>
      <c r="C1" s="1545"/>
      <c r="D1" s="1545"/>
      <c r="E1" s="1545"/>
      <c r="F1" s="1545"/>
    </row>
    <row r="2" spans="1:23">
      <c r="A2" s="1545" t="s">
        <v>394</v>
      </c>
      <c r="B2" s="1545"/>
      <c r="C2" s="1545"/>
      <c r="D2" s="1545"/>
      <c r="E2" s="1545"/>
      <c r="F2" s="1545"/>
    </row>
    <row r="3" spans="1:23">
      <c r="B3" s="277" t="s">
        <v>1999</v>
      </c>
      <c r="N3" s="2" t="s">
        <v>395</v>
      </c>
    </row>
    <row r="4" spans="1:23">
      <c r="A4" s="58" t="s">
        <v>401</v>
      </c>
      <c r="B4" s="58" t="s">
        <v>128</v>
      </c>
      <c r="C4" s="58" t="s">
        <v>1321</v>
      </c>
      <c r="D4" s="275" t="s">
        <v>90</v>
      </c>
      <c r="E4" s="275" t="s">
        <v>410</v>
      </c>
      <c r="F4" s="275" t="s">
        <v>410</v>
      </c>
      <c r="O4" s="2" t="s">
        <v>419</v>
      </c>
    </row>
    <row r="5" spans="1:23">
      <c r="A5" s="57"/>
      <c r="B5" s="57"/>
      <c r="C5" s="57"/>
      <c r="D5" s="57"/>
      <c r="E5" s="57" t="s">
        <v>1322</v>
      </c>
      <c r="F5" s="57" t="s">
        <v>600</v>
      </c>
      <c r="O5" s="2" t="s">
        <v>295</v>
      </c>
    </row>
    <row r="6" spans="1:23">
      <c r="A6" s="107">
        <v>1</v>
      </c>
      <c r="B6" s="55" t="s">
        <v>1323</v>
      </c>
      <c r="C6" s="279" t="s">
        <v>1596</v>
      </c>
      <c r="D6" s="279" t="s">
        <v>1600</v>
      </c>
      <c r="E6" s="55" t="s">
        <v>1324</v>
      </c>
      <c r="F6" s="55" t="s">
        <v>1325</v>
      </c>
      <c r="I6" s="322" t="s">
        <v>1334</v>
      </c>
      <c r="P6" s="1" t="s">
        <v>296</v>
      </c>
    </row>
    <row r="7" spans="1:23">
      <c r="A7" s="88"/>
      <c r="B7" s="88"/>
      <c r="C7" s="294" t="s">
        <v>1597</v>
      </c>
      <c r="D7" s="294" t="s">
        <v>1601</v>
      </c>
      <c r="E7" s="294" t="s">
        <v>1326</v>
      </c>
      <c r="F7" s="294"/>
      <c r="I7" s="473" t="s">
        <v>1577</v>
      </c>
      <c r="P7" s="1" t="s">
        <v>297</v>
      </c>
    </row>
    <row r="8" spans="1:23">
      <c r="A8" s="88"/>
      <c r="B8" s="88"/>
      <c r="C8" s="294"/>
      <c r="D8" s="294" t="s">
        <v>1602</v>
      </c>
      <c r="E8" s="294" t="s">
        <v>1324</v>
      </c>
      <c r="F8" s="294"/>
      <c r="I8" s="322" t="s">
        <v>1584</v>
      </c>
      <c r="P8" s="1" t="s">
        <v>298</v>
      </c>
    </row>
    <row r="9" spans="1:23">
      <c r="A9" s="88"/>
      <c r="B9" s="88"/>
      <c r="C9" s="294"/>
      <c r="D9" s="294" t="s">
        <v>1603</v>
      </c>
      <c r="E9" s="294" t="s">
        <v>1324</v>
      </c>
      <c r="F9" s="294"/>
      <c r="I9" s="473" t="s">
        <v>1578</v>
      </c>
      <c r="P9" s="1" t="s">
        <v>299</v>
      </c>
    </row>
    <row r="10" spans="1:23">
      <c r="A10" s="88"/>
      <c r="B10" s="88"/>
      <c r="C10" s="294"/>
      <c r="D10" s="294" t="s">
        <v>1604</v>
      </c>
      <c r="E10" s="294" t="s">
        <v>1010</v>
      </c>
      <c r="F10" s="294"/>
      <c r="I10" s="473" t="s">
        <v>1579</v>
      </c>
      <c r="O10" s="2" t="s">
        <v>420</v>
      </c>
    </row>
    <row r="11" spans="1:23">
      <c r="A11" s="88"/>
      <c r="B11" s="88"/>
      <c r="C11" s="294"/>
      <c r="D11" s="294" t="s">
        <v>1605</v>
      </c>
      <c r="E11" s="294" t="s">
        <v>1324</v>
      </c>
      <c r="F11" s="294"/>
      <c r="I11" s="473" t="s">
        <v>1580</v>
      </c>
      <c r="O11" s="2" t="s">
        <v>295</v>
      </c>
    </row>
    <row r="12" spans="1:23">
      <c r="A12" s="88"/>
      <c r="B12" s="88"/>
      <c r="C12" s="294"/>
      <c r="D12" s="294" t="s">
        <v>1606</v>
      </c>
      <c r="E12" s="294" t="s">
        <v>1326</v>
      </c>
      <c r="F12" s="294"/>
      <c r="I12" s="473" t="s">
        <v>1581</v>
      </c>
      <c r="P12" s="1504" t="s">
        <v>300</v>
      </c>
      <c r="Q12" s="1504"/>
      <c r="R12" s="1504"/>
      <c r="S12" s="1504"/>
      <c r="T12" s="1504"/>
      <c r="U12" s="1504"/>
      <c r="V12" s="1504"/>
      <c r="W12" s="1504"/>
    </row>
    <row r="13" spans="1:23" s="278" customFormat="1">
      <c r="A13" s="294"/>
      <c r="B13" s="294"/>
      <c r="C13" s="294" t="s">
        <v>1598</v>
      </c>
      <c r="D13" s="294" t="s">
        <v>1607</v>
      </c>
      <c r="E13" s="322" t="s">
        <v>1324</v>
      </c>
      <c r="F13" s="294"/>
      <c r="I13" s="473"/>
      <c r="P13" s="474"/>
      <c r="Q13" s="474"/>
      <c r="R13" s="474"/>
      <c r="S13" s="474"/>
      <c r="T13" s="474"/>
      <c r="U13" s="474"/>
      <c r="V13" s="474"/>
      <c r="W13" s="474"/>
    </row>
    <row r="14" spans="1:23">
      <c r="A14" s="88"/>
      <c r="B14" s="88"/>
      <c r="C14" s="294"/>
      <c r="D14" s="294" t="s">
        <v>1703</v>
      </c>
      <c r="E14" s="322"/>
      <c r="F14" s="294"/>
      <c r="I14" s="473" t="s">
        <v>1582</v>
      </c>
      <c r="P14" s="1" t="s">
        <v>301</v>
      </c>
    </row>
    <row r="15" spans="1:23">
      <c r="A15" s="188">
        <v>2</v>
      </c>
      <c r="B15" s="55" t="s">
        <v>99</v>
      </c>
      <c r="C15" s="279" t="s">
        <v>1597</v>
      </c>
      <c r="D15" s="279" t="s">
        <v>1604</v>
      </c>
      <c r="E15" s="331" t="s">
        <v>1010</v>
      </c>
      <c r="F15" s="279" t="s">
        <v>1010</v>
      </c>
      <c r="I15" s="473" t="s">
        <v>1684</v>
      </c>
      <c r="P15" s="1" t="s">
        <v>302</v>
      </c>
    </row>
    <row r="16" spans="1:23">
      <c r="A16" s="93"/>
      <c r="B16" s="88"/>
      <c r="C16" s="300"/>
      <c r="D16" s="300"/>
      <c r="E16" s="333"/>
      <c r="F16" s="300"/>
      <c r="P16" s="1" t="s">
        <v>303</v>
      </c>
    </row>
    <row r="17" spans="1:16">
      <c r="A17" s="188">
        <v>3</v>
      </c>
      <c r="B17" s="279" t="s">
        <v>103</v>
      </c>
      <c r="C17" s="321" t="s">
        <v>1597</v>
      </c>
      <c r="D17" s="294" t="s">
        <v>1604</v>
      </c>
      <c r="E17" s="321" t="s">
        <v>1324</v>
      </c>
      <c r="F17" s="279" t="s">
        <v>1325</v>
      </c>
      <c r="J17" s="438" t="s">
        <v>1586</v>
      </c>
      <c r="O17" s="2" t="s">
        <v>421</v>
      </c>
    </row>
    <row r="18" spans="1:16">
      <c r="A18" s="322"/>
      <c r="B18" s="294"/>
      <c r="C18" s="345"/>
      <c r="D18" s="294" t="s">
        <v>1605</v>
      </c>
      <c r="E18" s="345"/>
      <c r="F18" s="294"/>
      <c r="J18" s="391" t="s">
        <v>1585</v>
      </c>
      <c r="O18" s="2" t="s">
        <v>295</v>
      </c>
    </row>
    <row r="19" spans="1:16">
      <c r="A19" s="322"/>
      <c r="B19" s="294"/>
      <c r="C19" s="345" t="s">
        <v>1598</v>
      </c>
      <c r="D19" s="294" t="s">
        <v>1607</v>
      </c>
      <c r="E19" s="345" t="s">
        <v>1324</v>
      </c>
      <c r="F19" s="294"/>
      <c r="J19" s="391" t="s">
        <v>1588</v>
      </c>
      <c r="P19" s="1" t="s">
        <v>304</v>
      </c>
    </row>
    <row r="20" spans="1:16">
      <c r="A20" s="332"/>
      <c r="B20" s="300"/>
      <c r="C20" s="325" t="s">
        <v>1599</v>
      </c>
      <c r="D20" s="300" t="s">
        <v>1608</v>
      </c>
      <c r="E20" s="325" t="s">
        <v>1324</v>
      </c>
      <c r="F20" s="300"/>
      <c r="J20" s="391" t="s">
        <v>1587</v>
      </c>
      <c r="P20" s="1" t="s">
        <v>305</v>
      </c>
    </row>
    <row r="21" spans="1:16" s="278" customFormat="1">
      <c r="A21" s="345"/>
      <c r="B21" s="345"/>
      <c r="C21" s="345"/>
      <c r="D21" s="345"/>
      <c r="E21" s="345"/>
      <c r="F21" s="959"/>
      <c r="J21" s="391"/>
    </row>
    <row r="22" spans="1:16" s="278" customFormat="1">
      <c r="A22" s="345"/>
      <c r="B22" s="345"/>
      <c r="C22" s="345"/>
      <c r="D22" s="345"/>
      <c r="E22" s="345"/>
      <c r="F22" s="345"/>
      <c r="J22" s="391"/>
    </row>
    <row r="23" spans="1:16" s="345" customFormat="1">
      <c r="J23" s="392"/>
    </row>
    <row r="24" spans="1:16" s="345" customFormat="1">
      <c r="J24" s="392"/>
    </row>
    <row r="25" spans="1:16" s="278" customFormat="1">
      <c r="A25" s="280" t="s">
        <v>401</v>
      </c>
      <c r="B25" s="280" t="s">
        <v>128</v>
      </c>
      <c r="C25" s="280" t="s">
        <v>1321</v>
      </c>
      <c r="D25" s="275" t="s">
        <v>90</v>
      </c>
      <c r="E25" s="275" t="s">
        <v>410</v>
      </c>
      <c r="F25" s="275" t="s">
        <v>410</v>
      </c>
      <c r="J25" s="391"/>
    </row>
    <row r="26" spans="1:16" s="278" customFormat="1">
      <c r="A26" s="284"/>
      <c r="B26" s="284"/>
      <c r="C26" s="284"/>
      <c r="D26" s="284"/>
      <c r="E26" s="284" t="s">
        <v>1322</v>
      </c>
      <c r="F26" s="284" t="s">
        <v>600</v>
      </c>
      <c r="J26" s="391"/>
    </row>
    <row r="27" spans="1:16">
      <c r="A27" s="107">
        <v>4</v>
      </c>
      <c r="B27" s="279" t="s">
        <v>1473</v>
      </c>
      <c r="C27" s="279" t="s">
        <v>1597</v>
      </c>
      <c r="D27" s="294" t="s">
        <v>1601</v>
      </c>
      <c r="E27" s="279" t="s">
        <v>1326</v>
      </c>
      <c r="F27" s="279" t="s">
        <v>1325</v>
      </c>
    </row>
    <row r="28" spans="1:16">
      <c r="A28" s="294"/>
      <c r="B28" s="294" t="s">
        <v>1474</v>
      </c>
      <c r="C28" s="294"/>
      <c r="D28" s="294" t="s">
        <v>1604</v>
      </c>
      <c r="E28" s="294" t="s">
        <v>1010</v>
      </c>
      <c r="F28" s="92"/>
    </row>
    <row r="29" spans="1:16">
      <c r="A29" s="300"/>
      <c r="B29" s="300" t="s">
        <v>1475</v>
      </c>
      <c r="C29" s="300"/>
      <c r="D29" s="294" t="s">
        <v>1606</v>
      </c>
      <c r="E29" s="300" t="s">
        <v>1326</v>
      </c>
      <c r="F29" s="333"/>
    </row>
    <row r="30" spans="1:16">
      <c r="A30" s="188">
        <v>5</v>
      </c>
      <c r="B30" s="279" t="s">
        <v>1476</v>
      </c>
      <c r="C30" s="321" t="s">
        <v>1596</v>
      </c>
      <c r="D30" s="279" t="s">
        <v>1600</v>
      </c>
      <c r="E30" s="321" t="s">
        <v>1324</v>
      </c>
      <c r="F30" s="279" t="s">
        <v>1325</v>
      </c>
    </row>
    <row r="31" spans="1:16">
      <c r="A31" s="322"/>
      <c r="B31" s="294" t="s">
        <v>1477</v>
      </c>
      <c r="C31" s="345"/>
      <c r="D31" s="294" t="s">
        <v>1609</v>
      </c>
      <c r="E31" s="345" t="s">
        <v>1324</v>
      </c>
      <c r="F31" s="294"/>
      <c r="I31" s="391" t="s">
        <v>1591</v>
      </c>
    </row>
    <row r="32" spans="1:16">
      <c r="A32" s="322"/>
      <c r="B32" s="294" t="s">
        <v>1478</v>
      </c>
      <c r="C32" s="345" t="s">
        <v>1597</v>
      </c>
      <c r="D32" s="294" t="s">
        <v>1602</v>
      </c>
      <c r="E32" s="345" t="s">
        <v>1324</v>
      </c>
      <c r="F32" s="294"/>
      <c r="I32" s="391" t="s">
        <v>1595</v>
      </c>
    </row>
    <row r="33" spans="1:9">
      <c r="A33" s="322"/>
      <c r="B33" s="294"/>
      <c r="C33" s="345"/>
      <c r="D33" s="294" t="s">
        <v>1604</v>
      </c>
      <c r="E33" s="345" t="s">
        <v>1010</v>
      </c>
      <c r="F33" s="294"/>
      <c r="I33" s="391" t="s">
        <v>1584</v>
      </c>
    </row>
    <row r="34" spans="1:9">
      <c r="A34" s="322"/>
      <c r="B34" s="294"/>
      <c r="C34" s="345"/>
      <c r="D34" s="294" t="s">
        <v>1605</v>
      </c>
      <c r="E34" s="345" t="s">
        <v>1324</v>
      </c>
      <c r="F34" s="294"/>
      <c r="I34" s="391" t="s">
        <v>1592</v>
      </c>
    </row>
    <row r="35" spans="1:9">
      <c r="A35" s="332"/>
      <c r="B35" s="300"/>
      <c r="C35" s="325" t="s">
        <v>1598</v>
      </c>
      <c r="D35" s="300" t="s">
        <v>1607</v>
      </c>
      <c r="E35" s="325" t="s">
        <v>1324</v>
      </c>
      <c r="F35" s="300"/>
      <c r="I35" s="391" t="s">
        <v>1593</v>
      </c>
    </row>
    <row r="41" spans="1:9">
      <c r="F41" s="959"/>
    </row>
  </sheetData>
  <mergeCells count="3">
    <mergeCell ref="P12:W12"/>
    <mergeCell ref="A1:F1"/>
    <mergeCell ref="A2:F2"/>
  </mergeCells>
  <pageMargins left="0.51181102362204722" right="0.11811023622047245" top="0.74803149606299213" bottom="0.35433070866141736" header="0.31496062992125984" footer="0.31496062992125984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84"/>
  <sheetViews>
    <sheetView topLeftCell="A7" workbookViewId="0">
      <selection activeCell="G21" sqref="G21"/>
    </sheetView>
  </sheetViews>
  <sheetFormatPr defaultRowHeight="24"/>
  <cols>
    <col min="1" max="1" width="34.75" style="1" customWidth="1"/>
    <col min="2" max="2" width="10.125" style="1" customWidth="1"/>
    <col min="3" max="3" width="9.75" style="1" customWidth="1"/>
    <col min="4" max="4" width="9.375" style="1" customWidth="1"/>
    <col min="5" max="5" width="9.75" style="1" customWidth="1"/>
    <col min="6" max="6" width="9.25" style="1" customWidth="1"/>
    <col min="7" max="7" width="10" style="1" customWidth="1"/>
    <col min="8" max="8" width="9.125" style="1" customWidth="1"/>
    <col min="9" max="9" width="10.125" style="1" customWidth="1"/>
    <col min="10" max="10" width="9.25" style="1" customWidth="1"/>
    <col min="11" max="11" width="11.25" style="1" customWidth="1"/>
    <col min="12" max="12" width="9" style="1"/>
    <col min="13" max="13" width="12.25" style="1" bestFit="1" customWidth="1"/>
    <col min="14" max="16384" width="9" style="1"/>
  </cols>
  <sheetData>
    <row r="1" spans="1:16" s="278" customFormat="1"/>
    <row r="2" spans="1:16">
      <c r="A2" s="1548" t="s">
        <v>716</v>
      </c>
      <c r="B2" s="1548"/>
      <c r="C2" s="1548"/>
      <c r="D2" s="1548"/>
      <c r="E2" s="1548"/>
      <c r="F2" s="1548"/>
      <c r="G2" s="1548"/>
      <c r="H2" s="1548"/>
      <c r="I2" s="1548"/>
      <c r="J2" s="1548"/>
      <c r="K2" s="1548"/>
    </row>
    <row r="3" spans="1:16">
      <c r="A3" s="1548" t="s">
        <v>717</v>
      </c>
      <c r="B3" s="1548"/>
      <c r="C3" s="1548"/>
      <c r="D3" s="1548"/>
      <c r="E3" s="1548"/>
      <c r="F3" s="1548"/>
      <c r="G3" s="1548"/>
      <c r="H3" s="1548"/>
      <c r="I3" s="1548"/>
      <c r="J3" s="1548"/>
      <c r="K3" s="1548"/>
    </row>
    <row r="4" spans="1:16" s="278" customFormat="1">
      <c r="A4" s="1548" t="s">
        <v>398</v>
      </c>
      <c r="B4" s="1548"/>
      <c r="C4" s="1548"/>
      <c r="D4" s="1548"/>
      <c r="E4" s="1548"/>
      <c r="F4" s="1548"/>
      <c r="G4" s="1548"/>
      <c r="H4" s="1548"/>
      <c r="I4" s="1548"/>
      <c r="J4" s="1548"/>
      <c r="K4" s="1548"/>
    </row>
    <row r="5" spans="1:16">
      <c r="A5" s="1549"/>
      <c r="B5" s="1549"/>
      <c r="C5" s="1549"/>
      <c r="D5" s="1549"/>
      <c r="E5" s="1549"/>
      <c r="F5" s="1549"/>
      <c r="G5" s="1549"/>
      <c r="H5" s="1549"/>
      <c r="I5" s="1549"/>
      <c r="J5" s="1549"/>
      <c r="K5" s="1549"/>
    </row>
    <row r="6" spans="1:16">
      <c r="A6" s="1550" t="s">
        <v>128</v>
      </c>
      <c r="B6" s="1414" t="s">
        <v>718</v>
      </c>
      <c r="C6" s="1414"/>
      <c r="D6" s="1414" t="s">
        <v>1333</v>
      </c>
      <c r="E6" s="1414"/>
      <c r="F6" s="1414" t="s">
        <v>719</v>
      </c>
      <c r="G6" s="1414"/>
      <c r="H6" s="1414" t="s">
        <v>720</v>
      </c>
      <c r="I6" s="1414"/>
      <c r="J6" s="1546" t="s">
        <v>721</v>
      </c>
      <c r="K6" s="1547"/>
    </row>
    <row r="7" spans="1:16">
      <c r="A7" s="1551"/>
      <c r="B7" s="58" t="s">
        <v>88</v>
      </c>
      <c r="C7" s="58" t="s">
        <v>129</v>
      </c>
      <c r="D7" s="58" t="s">
        <v>88</v>
      </c>
      <c r="E7" s="58" t="s">
        <v>129</v>
      </c>
      <c r="F7" s="58" t="s">
        <v>88</v>
      </c>
      <c r="G7" s="58" t="s">
        <v>129</v>
      </c>
      <c r="H7" s="58" t="s">
        <v>88</v>
      </c>
      <c r="I7" s="58" t="s">
        <v>129</v>
      </c>
      <c r="J7" s="280" t="s">
        <v>88</v>
      </c>
      <c r="K7" s="280" t="s">
        <v>129</v>
      </c>
    </row>
    <row r="8" spans="1:16">
      <c r="A8" s="1552"/>
      <c r="B8" s="57" t="s">
        <v>130</v>
      </c>
      <c r="C8" s="282" t="s">
        <v>405</v>
      </c>
      <c r="D8" s="57" t="s">
        <v>130</v>
      </c>
      <c r="E8" s="57" t="s">
        <v>405</v>
      </c>
      <c r="F8" s="57" t="s">
        <v>130</v>
      </c>
      <c r="G8" s="57" t="s">
        <v>405</v>
      </c>
      <c r="H8" s="57" t="s">
        <v>130</v>
      </c>
      <c r="I8" s="57" t="s">
        <v>405</v>
      </c>
      <c r="J8" s="284" t="s">
        <v>130</v>
      </c>
      <c r="K8" s="284" t="s">
        <v>405</v>
      </c>
    </row>
    <row r="9" spans="1:16">
      <c r="A9" s="438" t="s">
        <v>1576</v>
      </c>
      <c r="B9" s="188"/>
      <c r="C9" s="107"/>
      <c r="D9" s="52"/>
      <c r="E9" s="107" t="s">
        <v>225</v>
      </c>
      <c r="F9" s="52"/>
      <c r="G9" s="107"/>
      <c r="H9" s="52"/>
      <c r="I9" s="107"/>
      <c r="J9" s="108"/>
      <c r="K9" s="108"/>
    </row>
    <row r="10" spans="1:16">
      <c r="A10" s="322" t="s">
        <v>1334</v>
      </c>
      <c r="B10" s="1353">
        <v>15</v>
      </c>
      <c r="C10" s="470">
        <v>3020000</v>
      </c>
      <c r="D10" s="1278">
        <v>15</v>
      </c>
      <c r="E10" s="470">
        <v>3020000</v>
      </c>
      <c r="F10" s="1278">
        <v>15</v>
      </c>
      <c r="G10" s="470">
        <v>3020000</v>
      </c>
      <c r="H10" s="1278">
        <v>15</v>
      </c>
      <c r="I10" s="470">
        <v>3020000</v>
      </c>
      <c r="J10" s="108">
        <f>B10*4</f>
        <v>60</v>
      </c>
      <c r="K10" s="470">
        <f>C10*4</f>
        <v>12080000</v>
      </c>
      <c r="N10" s="108">
        <f>16*4</f>
        <v>64</v>
      </c>
      <c r="P10" s="947">
        <v>16</v>
      </c>
    </row>
    <row r="11" spans="1:16">
      <c r="A11" s="377" t="s">
        <v>1577</v>
      </c>
      <c r="B11" s="1353">
        <v>9</v>
      </c>
      <c r="C11" s="435">
        <v>680000</v>
      </c>
      <c r="D11" s="1278">
        <v>9</v>
      </c>
      <c r="E11" s="435">
        <v>680000</v>
      </c>
      <c r="F11" s="1278">
        <v>9</v>
      </c>
      <c r="G11" s="435">
        <v>680000</v>
      </c>
      <c r="H11" s="1278">
        <v>9</v>
      </c>
      <c r="I11" s="435">
        <v>680000</v>
      </c>
      <c r="J11" s="108">
        <f>B11*4</f>
        <v>36</v>
      </c>
      <c r="K11" s="470">
        <f t="shared" ref="K11:K16" si="0">C11*4</f>
        <v>2720000</v>
      </c>
      <c r="M11" s="471">
        <f>680000*4</f>
        <v>2720000</v>
      </c>
      <c r="N11" s="108">
        <v>36</v>
      </c>
      <c r="P11" s="947">
        <v>9</v>
      </c>
    </row>
    <row r="12" spans="1:16">
      <c r="A12" s="322" t="s">
        <v>1584</v>
      </c>
      <c r="B12" s="1353">
        <v>2</v>
      </c>
      <c r="C12" s="435">
        <v>160000</v>
      </c>
      <c r="D12" s="1278">
        <v>2</v>
      </c>
      <c r="E12" s="435">
        <v>160000</v>
      </c>
      <c r="F12" s="1278">
        <v>2</v>
      </c>
      <c r="G12" s="435">
        <v>160000</v>
      </c>
      <c r="H12" s="1278">
        <v>2</v>
      </c>
      <c r="I12" s="435">
        <v>160000</v>
      </c>
      <c r="J12" s="108">
        <f t="shared" ref="J12:J15" si="1">B12*4</f>
        <v>8</v>
      </c>
      <c r="K12" s="470">
        <f t="shared" si="0"/>
        <v>640000</v>
      </c>
      <c r="N12" s="108">
        <v>8</v>
      </c>
      <c r="P12" s="947">
        <v>2</v>
      </c>
    </row>
    <row r="13" spans="1:16">
      <c r="A13" s="377" t="s">
        <v>1578</v>
      </c>
      <c r="B13" s="1353">
        <v>13</v>
      </c>
      <c r="C13" s="435">
        <v>5840000</v>
      </c>
      <c r="D13" s="1278">
        <v>13</v>
      </c>
      <c r="E13" s="435">
        <v>5840000</v>
      </c>
      <c r="F13" s="1278">
        <v>13</v>
      </c>
      <c r="G13" s="435">
        <v>5840000</v>
      </c>
      <c r="H13" s="1278">
        <v>13</v>
      </c>
      <c r="I13" s="435">
        <v>5840000</v>
      </c>
      <c r="J13" s="108">
        <f t="shared" si="1"/>
        <v>52</v>
      </c>
      <c r="K13" s="470">
        <f t="shared" si="0"/>
        <v>23360000</v>
      </c>
      <c r="N13" s="108">
        <v>8</v>
      </c>
      <c r="P13" s="947">
        <v>2</v>
      </c>
    </row>
    <row r="14" spans="1:16">
      <c r="A14" s="1352" t="s">
        <v>1593</v>
      </c>
      <c r="B14" s="1353">
        <v>8</v>
      </c>
      <c r="C14" s="435">
        <v>75000</v>
      </c>
      <c r="D14" s="1278">
        <v>8</v>
      </c>
      <c r="E14" s="435">
        <v>75000</v>
      </c>
      <c r="F14" s="1278">
        <v>8</v>
      </c>
      <c r="G14" s="435">
        <v>75000</v>
      </c>
      <c r="H14" s="1278">
        <v>8</v>
      </c>
      <c r="I14" s="435">
        <v>75000</v>
      </c>
      <c r="J14" s="108">
        <f t="shared" si="1"/>
        <v>32</v>
      </c>
      <c r="K14" s="470">
        <f t="shared" si="0"/>
        <v>300000</v>
      </c>
      <c r="M14" s="1">
        <f>2840000*4</f>
        <v>11360000</v>
      </c>
      <c r="N14" s="108">
        <f>14*4</f>
        <v>56</v>
      </c>
      <c r="P14" s="947">
        <v>14</v>
      </c>
    </row>
    <row r="15" spans="1:16">
      <c r="A15" s="1352" t="s">
        <v>3496</v>
      </c>
      <c r="B15" s="1353">
        <v>3</v>
      </c>
      <c r="C15" s="435">
        <v>80000</v>
      </c>
      <c r="D15" s="1278">
        <v>3</v>
      </c>
      <c r="E15" s="435">
        <v>80000</v>
      </c>
      <c r="F15" s="1278">
        <v>3</v>
      </c>
      <c r="G15" s="435">
        <v>80000</v>
      </c>
      <c r="H15" s="1278">
        <v>3</v>
      </c>
      <c r="I15" s="435">
        <v>80000</v>
      </c>
      <c r="J15" s="108">
        <f t="shared" si="1"/>
        <v>12</v>
      </c>
      <c r="K15" s="470">
        <f t="shared" si="0"/>
        <v>320000</v>
      </c>
      <c r="N15" s="108">
        <v>8</v>
      </c>
      <c r="P15" s="947">
        <v>7</v>
      </c>
    </row>
    <row r="16" spans="1:16">
      <c r="A16" s="376" t="s">
        <v>26</v>
      </c>
      <c r="B16" s="381">
        <f t="shared" ref="B16:I16" si="2">SUM(B10:B15)</f>
        <v>50</v>
      </c>
      <c r="C16" s="437">
        <f t="shared" si="2"/>
        <v>9855000</v>
      </c>
      <c r="D16" s="943">
        <f t="shared" si="2"/>
        <v>50</v>
      </c>
      <c r="E16" s="437">
        <f t="shared" si="2"/>
        <v>9855000</v>
      </c>
      <c r="F16" s="943">
        <f t="shared" si="2"/>
        <v>50</v>
      </c>
      <c r="G16" s="437">
        <f t="shared" si="2"/>
        <v>9855000</v>
      </c>
      <c r="H16" s="943">
        <f t="shared" si="2"/>
        <v>50</v>
      </c>
      <c r="I16" s="437">
        <f t="shared" si="2"/>
        <v>9855000</v>
      </c>
      <c r="J16" s="1276">
        <f>B16*4</f>
        <v>200</v>
      </c>
      <c r="K16" s="917">
        <f t="shared" si="0"/>
        <v>39420000</v>
      </c>
      <c r="M16" s="1">
        <f>59*4</f>
        <v>236</v>
      </c>
      <c r="N16" s="1">
        <f>SUM(N10:N15)</f>
        <v>180</v>
      </c>
      <c r="O16" s="838"/>
      <c r="P16" s="1">
        <f>SUM(P10:P15)</f>
        <v>50</v>
      </c>
    </row>
    <row r="17" spans="1:15">
      <c r="E17" s="278"/>
    </row>
    <row r="18" spans="1:15">
      <c r="K18" s="859"/>
    </row>
    <row r="20" spans="1:15">
      <c r="A20" s="345"/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45"/>
    </row>
    <row r="21" spans="1:15" s="278" customFormat="1">
      <c r="A21" s="345"/>
      <c r="B21" s="1060"/>
      <c r="C21" s="1060"/>
      <c r="D21" s="1060"/>
      <c r="E21" s="1060"/>
      <c r="F21" s="1060"/>
      <c r="G21" s="1060"/>
      <c r="H21" s="1060"/>
      <c r="I21" s="1060"/>
      <c r="J21" s="1060"/>
      <c r="K21" s="859">
        <v>51</v>
      </c>
      <c r="L21" s="345"/>
    </row>
    <row r="22" spans="1:15" s="278" customFormat="1">
      <c r="A22" s="345"/>
      <c r="B22" s="1060"/>
      <c r="C22" s="1060"/>
      <c r="D22" s="1060"/>
      <c r="E22" s="1060"/>
      <c r="F22" s="1060"/>
      <c r="G22" s="1060"/>
      <c r="H22" s="1060"/>
      <c r="I22" s="1060"/>
      <c r="J22" s="1060"/>
      <c r="K22" s="1060"/>
      <c r="L22" s="345"/>
    </row>
    <row r="23" spans="1:15">
      <c r="A23" s="1550" t="s">
        <v>128</v>
      </c>
      <c r="B23" s="1414" t="s">
        <v>718</v>
      </c>
      <c r="C23" s="1414"/>
      <c r="D23" s="1414" t="s">
        <v>1333</v>
      </c>
      <c r="E23" s="1414"/>
      <c r="F23" s="1414" t="s">
        <v>719</v>
      </c>
      <c r="G23" s="1414"/>
      <c r="H23" s="1414" t="s">
        <v>720</v>
      </c>
      <c r="I23" s="1414"/>
      <c r="J23" s="1546" t="s">
        <v>721</v>
      </c>
      <c r="K23" s="1547"/>
      <c r="L23" s="345"/>
      <c r="O23" s="1">
        <f>236+264+152+212+324</f>
        <v>1188</v>
      </c>
    </row>
    <row r="24" spans="1:15">
      <c r="A24" s="1551"/>
      <c r="B24" s="280" t="s">
        <v>88</v>
      </c>
      <c r="C24" s="280" t="s">
        <v>129</v>
      </c>
      <c r="D24" s="280" t="s">
        <v>88</v>
      </c>
      <c r="E24" s="280" t="s">
        <v>129</v>
      </c>
      <c r="F24" s="280" t="s">
        <v>88</v>
      </c>
      <c r="G24" s="280" t="s">
        <v>129</v>
      </c>
      <c r="H24" s="280" t="s">
        <v>88</v>
      </c>
      <c r="I24" s="280" t="s">
        <v>129</v>
      </c>
      <c r="J24" s="280" t="s">
        <v>88</v>
      </c>
      <c r="K24" s="280" t="s">
        <v>129</v>
      </c>
      <c r="L24" s="345"/>
    </row>
    <row r="25" spans="1:15">
      <c r="A25" s="1552"/>
      <c r="B25" s="284" t="s">
        <v>130</v>
      </c>
      <c r="C25" s="282" t="s">
        <v>405</v>
      </c>
      <c r="D25" s="282" t="s">
        <v>130</v>
      </c>
      <c r="E25" s="282" t="s">
        <v>405</v>
      </c>
      <c r="F25" s="282" t="s">
        <v>130</v>
      </c>
      <c r="G25" s="282" t="s">
        <v>405</v>
      </c>
      <c r="H25" s="282" t="s">
        <v>130</v>
      </c>
      <c r="I25" s="282" t="s">
        <v>405</v>
      </c>
      <c r="J25" s="282" t="s">
        <v>130</v>
      </c>
      <c r="K25" s="282" t="s">
        <v>405</v>
      </c>
      <c r="L25" s="345"/>
      <c r="M25" s="1">
        <f>120000+750000+750000+2500000+750000+800000+200000+300000+3000000+300000+600000+500000+1100000+300000+300000+300000+1300000+600000+100000+300000+100000+65000</f>
        <v>15035000</v>
      </c>
      <c r="N25" s="1">
        <v>23</v>
      </c>
    </row>
    <row r="26" spans="1:15" s="278" customFormat="1">
      <c r="A26" s="380" t="s">
        <v>1583</v>
      </c>
      <c r="B26" s="944"/>
      <c r="C26" s="107"/>
      <c r="D26" s="107"/>
      <c r="E26" s="107"/>
      <c r="F26" s="107"/>
      <c r="G26" s="188"/>
      <c r="H26" s="107"/>
      <c r="I26" s="107"/>
      <c r="J26" s="107"/>
      <c r="K26" s="107"/>
      <c r="L26" s="345"/>
      <c r="M26" s="278">
        <f>300000+1500000+300000+200000+100000+400000+2000000+200000+200000+600000+1600000+1000000+3000000+600000+150000+400000+400000+100000+500000+700000+900000+800000+200000+5000000+200000+400000+150000+450000+700000+900000+300000</f>
        <v>24250000</v>
      </c>
      <c r="N26" s="278">
        <v>24</v>
      </c>
    </row>
    <row r="27" spans="1:15" s="278" customFormat="1">
      <c r="A27" s="830" t="s">
        <v>2769</v>
      </c>
      <c r="B27" s="799">
        <v>82</v>
      </c>
      <c r="C27" s="846">
        <v>44880000</v>
      </c>
      <c r="D27" s="784">
        <v>82</v>
      </c>
      <c r="E27" s="846">
        <v>44880000</v>
      </c>
      <c r="F27" s="784">
        <v>82</v>
      </c>
      <c r="G27" s="846">
        <v>44880000</v>
      </c>
      <c r="H27" s="784">
        <v>82</v>
      </c>
      <c r="I27" s="846">
        <v>44880000</v>
      </c>
      <c r="J27" s="784">
        <f>82*4</f>
        <v>328</v>
      </c>
      <c r="K27" s="468">
        <f>44880000*4</f>
        <v>179520000</v>
      </c>
      <c r="L27" s="345"/>
      <c r="M27" s="278">
        <f>15035000+24250000</f>
        <v>39285000</v>
      </c>
    </row>
    <row r="28" spans="1:15" s="278" customFormat="1">
      <c r="A28" s="381" t="s">
        <v>26</v>
      </c>
      <c r="B28" s="860">
        <f>B27</f>
        <v>82</v>
      </c>
      <c r="C28" s="945">
        <f>C27</f>
        <v>44880000</v>
      </c>
      <c r="D28" s="840">
        <f t="shared" ref="D28:H28" si="3">D27</f>
        <v>82</v>
      </c>
      <c r="E28" s="945">
        <f>E27</f>
        <v>44880000</v>
      </c>
      <c r="F28" s="840">
        <f t="shared" si="3"/>
        <v>82</v>
      </c>
      <c r="G28" s="945">
        <f>G27</f>
        <v>44880000</v>
      </c>
      <c r="H28" s="840">
        <f t="shared" si="3"/>
        <v>82</v>
      </c>
      <c r="I28" s="945">
        <f>I27</f>
        <v>44880000</v>
      </c>
      <c r="J28" s="840">
        <f>J27</f>
        <v>328</v>
      </c>
      <c r="K28" s="946">
        <f>44880000*4</f>
        <v>179520000</v>
      </c>
      <c r="L28" s="345"/>
    </row>
    <row r="29" spans="1:15">
      <c r="A29" s="438" t="s">
        <v>1586</v>
      </c>
      <c r="B29" s="108"/>
      <c r="C29" s="108"/>
      <c r="D29" s="52"/>
      <c r="E29" s="108"/>
      <c r="F29" s="52"/>
      <c r="G29" s="108"/>
      <c r="H29" s="52"/>
      <c r="I29" s="108"/>
      <c r="J29" s="108"/>
      <c r="K29" s="108"/>
      <c r="L29" s="345"/>
      <c r="M29" s="1">
        <f>40365000*4</f>
        <v>161460000</v>
      </c>
    </row>
    <row r="30" spans="1:15">
      <c r="A30" s="830" t="s">
        <v>2770</v>
      </c>
      <c r="B30" s="108">
        <v>13</v>
      </c>
      <c r="C30" s="435">
        <v>1039500</v>
      </c>
      <c r="D30" s="108">
        <v>13</v>
      </c>
      <c r="E30" s="435">
        <v>1039500</v>
      </c>
      <c r="F30" s="108">
        <v>13</v>
      </c>
      <c r="G30" s="435">
        <v>1039500</v>
      </c>
      <c r="H30" s="108">
        <v>13</v>
      </c>
      <c r="I30" s="435">
        <v>1039500</v>
      </c>
      <c r="J30" s="108">
        <f>13*4</f>
        <v>52</v>
      </c>
      <c r="K30" s="440">
        <f>1039500*4</f>
        <v>4158000</v>
      </c>
      <c r="L30" s="345"/>
    </row>
    <row r="31" spans="1:15">
      <c r="A31" s="916" t="s">
        <v>2771</v>
      </c>
      <c r="B31" s="108">
        <v>19</v>
      </c>
      <c r="C31" s="435">
        <v>234000</v>
      </c>
      <c r="D31" s="108">
        <v>19</v>
      </c>
      <c r="E31" s="435">
        <v>234000</v>
      </c>
      <c r="F31" s="108">
        <v>19</v>
      </c>
      <c r="G31" s="435">
        <v>234000</v>
      </c>
      <c r="H31" s="108">
        <v>19</v>
      </c>
      <c r="I31" s="435">
        <v>234000</v>
      </c>
      <c r="J31" s="108">
        <f>19*4</f>
        <v>76</v>
      </c>
      <c r="K31" s="435">
        <f>234000*4</f>
        <v>936000</v>
      </c>
    </row>
    <row r="32" spans="1:15" s="278" customFormat="1">
      <c r="A32" s="916" t="s">
        <v>2824</v>
      </c>
      <c r="B32" s="108">
        <v>2</v>
      </c>
      <c r="C32" s="435">
        <v>1800000</v>
      </c>
      <c r="D32" s="108">
        <v>2</v>
      </c>
      <c r="E32" s="435">
        <v>1800000</v>
      </c>
      <c r="F32" s="108">
        <v>2</v>
      </c>
      <c r="G32" s="435">
        <v>1800000</v>
      </c>
      <c r="H32" s="108">
        <v>2</v>
      </c>
      <c r="I32" s="435">
        <v>1800000</v>
      </c>
      <c r="J32" s="108">
        <v>8</v>
      </c>
      <c r="K32" s="435">
        <f xml:space="preserve"> 1800000*4</f>
        <v>7200000</v>
      </c>
    </row>
    <row r="33" spans="1:13">
      <c r="A33" s="862" t="s">
        <v>2825</v>
      </c>
      <c r="B33" s="108">
        <v>4</v>
      </c>
      <c r="C33" s="435">
        <v>105000</v>
      </c>
      <c r="D33" s="108">
        <v>4</v>
      </c>
      <c r="E33" s="435">
        <v>105000</v>
      </c>
      <c r="F33" s="108">
        <v>4</v>
      </c>
      <c r="G33" s="435">
        <v>105000</v>
      </c>
      <c r="H33" s="108">
        <v>4</v>
      </c>
      <c r="I33" s="435">
        <v>105000</v>
      </c>
      <c r="J33" s="108">
        <v>16</v>
      </c>
      <c r="K33" s="435">
        <f>105000*4</f>
        <v>420000</v>
      </c>
    </row>
    <row r="34" spans="1:13">
      <c r="A34" s="862" t="s">
        <v>2826</v>
      </c>
      <c r="B34" s="108">
        <v>3</v>
      </c>
      <c r="C34" s="435">
        <v>10700000</v>
      </c>
      <c r="D34" s="108">
        <v>3</v>
      </c>
      <c r="E34" s="435">
        <v>10700000</v>
      </c>
      <c r="F34" s="108">
        <v>3</v>
      </c>
      <c r="G34" s="435">
        <v>10700000</v>
      </c>
      <c r="H34" s="108">
        <v>3</v>
      </c>
      <c r="I34" s="435">
        <v>10700000</v>
      </c>
      <c r="J34" s="108">
        <v>12</v>
      </c>
      <c r="K34" s="435">
        <f>10700000*4</f>
        <v>42800000</v>
      </c>
    </row>
    <row r="35" spans="1:13">
      <c r="A35" s="376" t="s">
        <v>26</v>
      </c>
      <c r="B35" s="381">
        <f t="shared" ref="B35:K35" si="4">SUM(B30:B34)</f>
        <v>41</v>
      </c>
      <c r="C35" s="437">
        <f t="shared" si="4"/>
        <v>13878500</v>
      </c>
      <c r="D35" s="828">
        <f t="shared" si="4"/>
        <v>41</v>
      </c>
      <c r="E35" s="437">
        <f t="shared" si="4"/>
        <v>13878500</v>
      </c>
      <c r="F35" s="828">
        <f t="shared" si="4"/>
        <v>41</v>
      </c>
      <c r="G35" s="437">
        <f t="shared" si="4"/>
        <v>13878500</v>
      </c>
      <c r="H35" s="828">
        <f t="shared" si="4"/>
        <v>41</v>
      </c>
      <c r="I35" s="437">
        <f t="shared" si="4"/>
        <v>13878500</v>
      </c>
      <c r="J35" s="381">
        <f t="shared" si="4"/>
        <v>164</v>
      </c>
      <c r="K35" s="437">
        <f t="shared" si="4"/>
        <v>55514000</v>
      </c>
    </row>
    <row r="36" spans="1:13">
      <c r="A36" s="438" t="s">
        <v>1792</v>
      </c>
      <c r="B36" s="107"/>
      <c r="C36" s="107"/>
      <c r="D36" s="52"/>
      <c r="E36" s="107"/>
      <c r="F36" s="52"/>
      <c r="G36" s="107"/>
      <c r="H36" s="52"/>
      <c r="I36" s="107"/>
      <c r="J36" s="108"/>
      <c r="K36" s="108"/>
    </row>
    <row r="37" spans="1:13" s="278" customFormat="1">
      <c r="A37" s="441" t="s">
        <v>1589</v>
      </c>
      <c r="B37" s="108"/>
      <c r="C37" s="108"/>
      <c r="D37" s="52"/>
      <c r="E37" s="108"/>
      <c r="F37" s="52"/>
      <c r="G37" s="108"/>
      <c r="H37" s="52"/>
      <c r="I37" s="108"/>
      <c r="J37" s="108"/>
      <c r="K37" s="108"/>
    </row>
    <row r="38" spans="1:13">
      <c r="A38" s="862" t="s">
        <v>2775</v>
      </c>
      <c r="B38" s="108">
        <v>28</v>
      </c>
      <c r="C38" s="435">
        <v>6794900</v>
      </c>
      <c r="D38" s="108">
        <v>28</v>
      </c>
      <c r="E38" s="435">
        <v>6794900</v>
      </c>
      <c r="F38" s="108">
        <v>28</v>
      </c>
      <c r="G38" s="435">
        <v>6794900</v>
      </c>
      <c r="H38" s="108">
        <v>28</v>
      </c>
      <c r="I38" s="435">
        <v>6794900</v>
      </c>
      <c r="J38" s="108">
        <f>28*4</f>
        <v>112</v>
      </c>
      <c r="K38" s="435">
        <f>6794900*4</f>
        <v>27179600</v>
      </c>
    </row>
    <row r="39" spans="1:13">
      <c r="A39" s="862" t="s">
        <v>2827</v>
      </c>
      <c r="B39" s="108">
        <v>12</v>
      </c>
      <c r="C39" s="435">
        <v>5670000</v>
      </c>
      <c r="D39" s="108">
        <v>12</v>
      </c>
      <c r="E39" s="435">
        <v>5670000</v>
      </c>
      <c r="F39" s="108">
        <v>12</v>
      </c>
      <c r="G39" s="435">
        <v>5670000</v>
      </c>
      <c r="H39" s="108">
        <v>12</v>
      </c>
      <c r="I39" s="435">
        <v>5670000</v>
      </c>
      <c r="J39" s="108">
        <v>48</v>
      </c>
      <c r="K39" s="435">
        <f>5670000*4</f>
        <v>22680000</v>
      </c>
    </row>
    <row r="40" spans="1:13">
      <c r="A40" s="818" t="s">
        <v>2828</v>
      </c>
      <c r="B40" s="108">
        <v>15</v>
      </c>
      <c r="C40" s="435">
        <v>1066000</v>
      </c>
      <c r="D40" s="108">
        <v>15</v>
      </c>
      <c r="E40" s="435">
        <v>1066000</v>
      </c>
      <c r="F40" s="108">
        <v>15</v>
      </c>
      <c r="G40" s="435">
        <v>1066000</v>
      </c>
      <c r="H40" s="108">
        <v>15</v>
      </c>
      <c r="I40" s="435">
        <v>1066000</v>
      </c>
      <c r="J40" s="108">
        <f>15*4</f>
        <v>60</v>
      </c>
      <c r="K40" s="435">
        <f>1066000*4</f>
        <v>4264000</v>
      </c>
    </row>
    <row r="41" spans="1:13">
      <c r="A41" s="831" t="s">
        <v>26</v>
      </c>
      <c r="B41" s="832">
        <f t="shared" ref="B41:K41" si="5">SUM(B38:B40)</f>
        <v>55</v>
      </c>
      <c r="C41" s="427">
        <f t="shared" si="5"/>
        <v>13530900</v>
      </c>
      <c r="D41" s="832">
        <f t="shared" si="5"/>
        <v>55</v>
      </c>
      <c r="E41" s="427">
        <f t="shared" si="5"/>
        <v>13530900</v>
      </c>
      <c r="F41" s="832">
        <f t="shared" si="5"/>
        <v>55</v>
      </c>
      <c r="G41" s="427">
        <f t="shared" si="5"/>
        <v>13530900</v>
      </c>
      <c r="H41" s="832">
        <f t="shared" si="5"/>
        <v>55</v>
      </c>
      <c r="I41" s="424">
        <f t="shared" si="5"/>
        <v>13530900</v>
      </c>
      <c r="J41" s="832">
        <f t="shared" si="5"/>
        <v>220</v>
      </c>
      <c r="K41" s="427">
        <f t="shared" si="5"/>
        <v>54123600</v>
      </c>
      <c r="M41" s="278" t="s">
        <v>1482</v>
      </c>
    </row>
    <row r="42" spans="1:13" ht="37.5" customHeight="1">
      <c r="K42" s="859">
        <v>52</v>
      </c>
      <c r="M42" s="278" t="s">
        <v>2000</v>
      </c>
    </row>
    <row r="43" spans="1:13" s="278" customFormat="1"/>
    <row r="44" spans="1:13">
      <c r="A44" s="1550" t="s">
        <v>128</v>
      </c>
      <c r="B44" s="1414" t="s">
        <v>718</v>
      </c>
      <c r="C44" s="1414"/>
      <c r="D44" s="1414" t="s">
        <v>1333</v>
      </c>
      <c r="E44" s="1414"/>
      <c r="F44" s="1414" t="s">
        <v>719</v>
      </c>
      <c r="G44" s="1414"/>
      <c r="H44" s="1414" t="s">
        <v>720</v>
      </c>
      <c r="I44" s="1414"/>
      <c r="J44" s="1546" t="s">
        <v>721</v>
      </c>
      <c r="K44" s="1547"/>
    </row>
    <row r="45" spans="1:13">
      <c r="A45" s="1551"/>
      <c r="B45" s="280" t="s">
        <v>88</v>
      </c>
      <c r="C45" s="280" t="s">
        <v>129</v>
      </c>
      <c r="D45" s="280" t="s">
        <v>88</v>
      </c>
      <c r="E45" s="280" t="s">
        <v>129</v>
      </c>
      <c r="F45" s="280" t="s">
        <v>88</v>
      </c>
      <c r="G45" s="280" t="s">
        <v>129</v>
      </c>
      <c r="H45" s="280" t="s">
        <v>88</v>
      </c>
      <c r="I45" s="280" t="s">
        <v>129</v>
      </c>
      <c r="J45" s="280" t="s">
        <v>88</v>
      </c>
      <c r="K45" s="280" t="s">
        <v>129</v>
      </c>
    </row>
    <row r="46" spans="1:13">
      <c r="A46" s="1552"/>
      <c r="B46" s="284" t="s">
        <v>130</v>
      </c>
      <c r="C46" s="284" t="s">
        <v>405</v>
      </c>
      <c r="D46" s="284" t="s">
        <v>130</v>
      </c>
      <c r="E46" s="284" t="s">
        <v>405</v>
      </c>
      <c r="F46" s="284" t="s">
        <v>130</v>
      </c>
      <c r="G46" s="284" t="s">
        <v>405</v>
      </c>
      <c r="H46" s="284" t="s">
        <v>130</v>
      </c>
      <c r="I46" s="284" t="s">
        <v>405</v>
      </c>
      <c r="J46" s="284" t="s">
        <v>130</v>
      </c>
      <c r="K46" s="284" t="s">
        <v>405</v>
      </c>
    </row>
    <row r="47" spans="1:13">
      <c r="A47" s="277" t="s">
        <v>1590</v>
      </c>
      <c r="B47" s="107"/>
      <c r="C47" s="107"/>
      <c r="D47" s="52"/>
      <c r="E47" s="107"/>
      <c r="F47" s="52"/>
      <c r="G47" s="107"/>
      <c r="H47" s="52"/>
      <c r="I47" s="107"/>
      <c r="J47" s="108"/>
      <c r="K47" s="108"/>
    </row>
    <row r="48" spans="1:13" s="278" customFormat="1">
      <c r="A48" s="277" t="s">
        <v>146</v>
      </c>
      <c r="B48" s="108"/>
      <c r="C48" s="108"/>
      <c r="D48" s="52"/>
      <c r="E48" s="108"/>
      <c r="F48" s="52"/>
      <c r="G48" s="108"/>
      <c r="H48" s="52"/>
      <c r="I48" s="108"/>
      <c r="J48" s="108"/>
      <c r="K48" s="108"/>
    </row>
    <row r="49" spans="1:12">
      <c r="A49" s="862" t="s">
        <v>2831</v>
      </c>
      <c r="B49" s="108">
        <v>1</v>
      </c>
      <c r="C49" s="435">
        <v>100000</v>
      </c>
      <c r="D49" s="108">
        <v>1</v>
      </c>
      <c r="E49" s="435">
        <v>100000</v>
      </c>
      <c r="F49" s="108">
        <v>1</v>
      </c>
      <c r="G49" s="435">
        <v>100000</v>
      </c>
      <c r="H49" s="108">
        <v>1</v>
      </c>
      <c r="I49" s="435">
        <v>100000</v>
      </c>
      <c r="J49" s="108">
        <v>4</v>
      </c>
      <c r="K49" s="440">
        <v>400000</v>
      </c>
    </row>
    <row r="50" spans="1:12">
      <c r="A50" s="862" t="s">
        <v>2832</v>
      </c>
      <c r="B50" s="108">
        <v>15</v>
      </c>
      <c r="C50" s="435">
        <v>1444000</v>
      </c>
      <c r="D50" s="108">
        <v>15</v>
      </c>
      <c r="E50" s="435">
        <v>1444000</v>
      </c>
      <c r="F50" s="108">
        <v>15</v>
      </c>
      <c r="G50" s="435">
        <v>1444000</v>
      </c>
      <c r="H50" s="108">
        <v>15</v>
      </c>
      <c r="I50" s="435">
        <v>1444000</v>
      </c>
      <c r="J50" s="108">
        <f>15*4</f>
        <v>60</v>
      </c>
      <c r="K50" s="435">
        <f>1477000*4</f>
        <v>5908000</v>
      </c>
    </row>
    <row r="51" spans="1:12">
      <c r="A51" s="862" t="s">
        <v>2833</v>
      </c>
      <c r="B51" s="108">
        <v>16</v>
      </c>
      <c r="C51" s="435">
        <v>1276000</v>
      </c>
      <c r="D51" s="108">
        <v>16</v>
      </c>
      <c r="E51" s="435">
        <v>1276000</v>
      </c>
      <c r="F51" s="108">
        <v>16</v>
      </c>
      <c r="G51" s="435">
        <v>1276000</v>
      </c>
      <c r="H51" s="108">
        <v>16</v>
      </c>
      <c r="I51" s="435">
        <v>1276000</v>
      </c>
      <c r="J51" s="108">
        <f>16*4</f>
        <v>64</v>
      </c>
      <c r="K51" s="435">
        <f>1363000*4</f>
        <v>5452000</v>
      </c>
    </row>
    <row r="52" spans="1:12">
      <c r="A52" s="862" t="s">
        <v>2834</v>
      </c>
      <c r="B52" s="108">
        <v>9</v>
      </c>
      <c r="C52" s="435">
        <v>4050000</v>
      </c>
      <c r="D52" s="108">
        <v>9</v>
      </c>
      <c r="E52" s="435">
        <v>4050000</v>
      </c>
      <c r="F52" s="108">
        <v>9</v>
      </c>
      <c r="G52" s="435">
        <v>4050000</v>
      </c>
      <c r="H52" s="108">
        <v>9</v>
      </c>
      <c r="I52" s="435">
        <v>4050000</v>
      </c>
      <c r="J52" s="108">
        <v>36</v>
      </c>
      <c r="K52" s="435">
        <f>4050000*4</f>
        <v>16200000</v>
      </c>
    </row>
    <row r="53" spans="1:12" s="278" customFormat="1">
      <c r="A53" s="862" t="s">
        <v>2835</v>
      </c>
      <c r="B53" s="108">
        <v>21</v>
      </c>
      <c r="C53" s="435">
        <v>716000</v>
      </c>
      <c r="D53" s="108">
        <v>21</v>
      </c>
      <c r="E53" s="435">
        <v>716000</v>
      </c>
      <c r="F53" s="108">
        <v>21</v>
      </c>
      <c r="G53" s="435">
        <v>716000</v>
      </c>
      <c r="H53" s="108">
        <v>21</v>
      </c>
      <c r="I53" s="435">
        <v>716000</v>
      </c>
      <c r="J53" s="108">
        <f>21*4</f>
        <v>84</v>
      </c>
      <c r="K53" s="435">
        <f>716000*4</f>
        <v>2864000</v>
      </c>
    </row>
    <row r="54" spans="1:12" s="278" customFormat="1">
      <c r="A54" s="862" t="s">
        <v>2836</v>
      </c>
      <c r="B54" s="108">
        <v>22</v>
      </c>
      <c r="C54" s="435">
        <v>661000</v>
      </c>
      <c r="D54" s="108">
        <v>22</v>
      </c>
      <c r="E54" s="435">
        <v>661000</v>
      </c>
      <c r="F54" s="108">
        <v>22</v>
      </c>
      <c r="G54" s="435">
        <v>661000</v>
      </c>
      <c r="H54" s="108">
        <v>22</v>
      </c>
      <c r="I54" s="435">
        <v>661000</v>
      </c>
      <c r="J54" s="108">
        <v>88</v>
      </c>
      <c r="K54" s="435">
        <f>661000*4</f>
        <v>2644000</v>
      </c>
    </row>
    <row r="55" spans="1:12">
      <c r="A55" s="376" t="s">
        <v>26</v>
      </c>
      <c r="B55" s="381">
        <f>SUM(B49:B54)</f>
        <v>84</v>
      </c>
      <c r="C55" s="437">
        <f t="shared" ref="C55:I55" si="6">SUM(C49:C54)</f>
        <v>8247000</v>
      </c>
      <c r="D55" s="381">
        <f t="shared" si="6"/>
        <v>84</v>
      </c>
      <c r="E55" s="437">
        <f t="shared" si="6"/>
        <v>8247000</v>
      </c>
      <c r="F55" s="381">
        <f t="shared" si="6"/>
        <v>84</v>
      </c>
      <c r="G55" s="437">
        <f t="shared" si="6"/>
        <v>8247000</v>
      </c>
      <c r="H55" s="381">
        <f t="shared" si="6"/>
        <v>84</v>
      </c>
      <c r="I55" s="437">
        <f t="shared" si="6"/>
        <v>8247000</v>
      </c>
      <c r="J55" s="381">
        <f>4*81</f>
        <v>324</v>
      </c>
      <c r="K55" s="437">
        <f>7477000*4</f>
        <v>29908000</v>
      </c>
    </row>
    <row r="56" spans="1:12">
      <c r="A56" s="577" t="s">
        <v>2696</v>
      </c>
      <c r="B56" s="577">
        <f t="shared" ref="B56:I56" si="7">SUM(B55,B41,B35,B28,B16)</f>
        <v>312</v>
      </c>
      <c r="C56" s="437">
        <f t="shared" si="7"/>
        <v>90391400</v>
      </c>
      <c r="D56" s="828">
        <f t="shared" si="7"/>
        <v>312</v>
      </c>
      <c r="E56" s="437">
        <f t="shared" si="7"/>
        <v>90391400</v>
      </c>
      <c r="F56" s="828">
        <f t="shared" si="7"/>
        <v>312</v>
      </c>
      <c r="G56" s="437">
        <f t="shared" si="7"/>
        <v>90391400</v>
      </c>
      <c r="H56" s="828">
        <f t="shared" si="7"/>
        <v>312</v>
      </c>
      <c r="I56" s="437">
        <f t="shared" si="7"/>
        <v>90391400</v>
      </c>
      <c r="J56" s="917">
        <f>B56+D56+F56+H56</f>
        <v>1248</v>
      </c>
      <c r="K56" s="424">
        <f>C56+E56+G56+I56</f>
        <v>361565600</v>
      </c>
    </row>
    <row r="62" spans="1:12">
      <c r="K62" s="859">
        <v>53</v>
      </c>
    </row>
    <row r="63" spans="1:12">
      <c r="L63" s="859">
        <v>53</v>
      </c>
    </row>
    <row r="84" spans="11:11">
      <c r="K84" s="859">
        <v>52</v>
      </c>
    </row>
  </sheetData>
  <mergeCells count="22">
    <mergeCell ref="J23:K23"/>
    <mergeCell ref="A44:A46"/>
    <mergeCell ref="B44:C44"/>
    <mergeCell ref="D44:E44"/>
    <mergeCell ref="F44:G44"/>
    <mergeCell ref="H44:I44"/>
    <mergeCell ref="J44:K44"/>
    <mergeCell ref="A23:A25"/>
    <mergeCell ref="B23:C23"/>
    <mergeCell ref="D23:E23"/>
    <mergeCell ref="F23:G23"/>
    <mergeCell ref="H23:I23"/>
    <mergeCell ref="J6:K6"/>
    <mergeCell ref="A2:K2"/>
    <mergeCell ref="A3:K3"/>
    <mergeCell ref="A5:K5"/>
    <mergeCell ref="A4:K4"/>
    <mergeCell ref="B6:C6"/>
    <mergeCell ref="D6:E6"/>
    <mergeCell ref="F6:G6"/>
    <mergeCell ref="H6:I6"/>
    <mergeCell ref="A6:A8"/>
  </mergeCells>
  <pageMargins left="0.11811023622047245" right="0.11811023622047245" top="0.55118110236220474" bottom="7.874015748031496E-2" header="0.31496062992125984" footer="0.31496062992125984"/>
  <pageSetup paperSize="9" orientation="landscape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06"/>
  <sheetViews>
    <sheetView view="pageBreakPreview" topLeftCell="A59" zoomScale="110" zoomScaleNormal="110" zoomScaleSheetLayoutView="110" workbookViewId="0">
      <selection activeCell="C124" sqref="C124"/>
    </sheetView>
  </sheetViews>
  <sheetFormatPr defaultRowHeight="21" customHeight="1"/>
  <cols>
    <col min="1" max="1" width="4.5" style="306" customWidth="1"/>
    <col min="2" max="2" width="26.625" style="306" customWidth="1"/>
    <col min="3" max="3" width="21.875" style="306" customWidth="1"/>
    <col min="4" max="4" width="12.625" style="306" customWidth="1"/>
    <col min="5" max="8" width="8.125" style="306" customWidth="1"/>
    <col min="9" max="9" width="13.5" style="306" customWidth="1"/>
    <col min="10" max="10" width="15.625" style="306" customWidth="1"/>
    <col min="11" max="11" width="7.625" style="306" customWidth="1"/>
    <col min="12" max="12" width="9" style="974"/>
    <col min="13" max="13" width="9" style="306"/>
    <col min="14" max="14" width="10.75" style="306" customWidth="1"/>
    <col min="15" max="16384" width="9" style="306"/>
  </cols>
  <sheetData>
    <row r="1" spans="1:14" ht="21" customHeight="1">
      <c r="A1" s="973" t="s">
        <v>2215</v>
      </c>
      <c r="J1" s="1559" t="s">
        <v>2216</v>
      </c>
      <c r="K1" s="1560"/>
      <c r="L1" s="1054"/>
      <c r="M1" s="306" t="s">
        <v>2270</v>
      </c>
    </row>
    <row r="2" spans="1:14" ht="21" customHeight="1">
      <c r="A2" s="1557" t="s">
        <v>396</v>
      </c>
      <c r="B2" s="1557"/>
      <c r="C2" s="1557"/>
      <c r="D2" s="1557"/>
      <c r="E2" s="1557"/>
      <c r="F2" s="1557"/>
      <c r="G2" s="1557"/>
      <c r="H2" s="1557"/>
      <c r="I2" s="1557"/>
      <c r="J2" s="1557"/>
      <c r="K2" s="1557"/>
      <c r="M2" s="306" t="s">
        <v>3079</v>
      </c>
    </row>
    <row r="3" spans="1:14" ht="21" customHeight="1">
      <c r="A3" s="1557" t="s">
        <v>397</v>
      </c>
      <c r="B3" s="1557"/>
      <c r="C3" s="1557"/>
      <c r="D3" s="1557"/>
      <c r="E3" s="1557"/>
      <c r="F3" s="1557"/>
      <c r="G3" s="1557"/>
      <c r="H3" s="1557"/>
      <c r="I3" s="1557"/>
      <c r="J3" s="1557"/>
      <c r="K3" s="1557"/>
      <c r="N3" s="306" t="s">
        <v>605</v>
      </c>
    </row>
    <row r="4" spans="1:14" ht="21" customHeight="1">
      <c r="A4" s="1557" t="s">
        <v>398</v>
      </c>
      <c r="B4" s="1557"/>
      <c r="C4" s="1557"/>
      <c r="D4" s="1557"/>
      <c r="E4" s="1557"/>
      <c r="F4" s="1557"/>
      <c r="G4" s="1557"/>
      <c r="H4" s="1557"/>
      <c r="I4" s="1557"/>
      <c r="J4" s="1557"/>
      <c r="K4" s="1557"/>
      <c r="M4" s="973" t="s">
        <v>3080</v>
      </c>
    </row>
    <row r="5" spans="1:14" ht="21" customHeight="1">
      <c r="A5" s="1558" t="s">
        <v>1479</v>
      </c>
      <c r="B5" s="1558"/>
      <c r="C5" s="1558"/>
      <c r="D5" s="1558"/>
      <c r="E5" s="1558"/>
      <c r="F5" s="1558"/>
      <c r="G5" s="1558"/>
      <c r="H5" s="1558"/>
      <c r="I5" s="1558"/>
      <c r="J5" s="1558"/>
      <c r="K5" s="1558"/>
      <c r="M5" s="973"/>
      <c r="N5" s="306" t="s">
        <v>607</v>
      </c>
    </row>
    <row r="6" spans="1:14" ht="21" customHeight="1">
      <c r="A6" s="973" t="s">
        <v>2225</v>
      </c>
      <c r="B6" s="973"/>
      <c r="C6" s="973"/>
      <c r="D6" s="973"/>
      <c r="E6" s="973"/>
      <c r="F6" s="973"/>
      <c r="G6" s="973"/>
      <c r="H6" s="973"/>
      <c r="I6" s="973"/>
      <c r="J6" s="973"/>
      <c r="K6" s="973"/>
      <c r="M6" s="973" t="s">
        <v>3081</v>
      </c>
    </row>
    <row r="7" spans="1:14" ht="21" customHeight="1">
      <c r="A7" s="973" t="s">
        <v>1483</v>
      </c>
      <c r="B7" s="973"/>
      <c r="C7" s="973"/>
      <c r="D7" s="973"/>
      <c r="E7" s="973"/>
      <c r="F7" s="973"/>
      <c r="G7" s="973"/>
      <c r="H7" s="973"/>
      <c r="I7" s="973"/>
      <c r="J7" s="973"/>
      <c r="K7" s="973"/>
      <c r="M7" s="973"/>
      <c r="N7" s="306" t="s">
        <v>609</v>
      </c>
    </row>
    <row r="8" spans="1:14" ht="21" customHeight="1">
      <c r="A8" s="973" t="s">
        <v>399</v>
      </c>
      <c r="B8" s="1234" t="s">
        <v>400</v>
      </c>
      <c r="C8" s="973"/>
      <c r="D8" s="973"/>
      <c r="E8" s="973"/>
      <c r="F8" s="973"/>
      <c r="G8" s="973"/>
      <c r="H8" s="973"/>
      <c r="I8" s="973"/>
      <c r="J8" s="973"/>
      <c r="K8" s="973"/>
      <c r="M8" s="973" t="s">
        <v>3082</v>
      </c>
    </row>
    <row r="9" spans="1:14" ht="21" customHeight="1">
      <c r="A9" s="292"/>
      <c r="B9" s="292"/>
      <c r="C9" s="292"/>
      <c r="D9" s="281" t="s">
        <v>403</v>
      </c>
      <c r="E9" s="1554" t="s">
        <v>404</v>
      </c>
      <c r="F9" s="1555"/>
      <c r="G9" s="1555"/>
      <c r="H9" s="1556"/>
      <c r="I9" s="281" t="s">
        <v>406</v>
      </c>
      <c r="J9" s="281" t="s">
        <v>408</v>
      </c>
      <c r="K9" s="281" t="s">
        <v>410</v>
      </c>
      <c r="M9" s="973"/>
      <c r="N9" s="306" t="s">
        <v>611</v>
      </c>
    </row>
    <row r="10" spans="1:14" ht="21" customHeight="1">
      <c r="A10" s="283" t="s">
        <v>401</v>
      </c>
      <c r="B10" s="283" t="s">
        <v>130</v>
      </c>
      <c r="C10" s="283" t="s">
        <v>402</v>
      </c>
      <c r="D10" s="283" t="s">
        <v>411</v>
      </c>
      <c r="E10" s="281">
        <v>2561</v>
      </c>
      <c r="F10" s="281">
        <v>2562</v>
      </c>
      <c r="G10" s="281">
        <v>2563</v>
      </c>
      <c r="H10" s="281">
        <v>2564</v>
      </c>
      <c r="I10" s="283" t="s">
        <v>407</v>
      </c>
      <c r="J10" s="283" t="s">
        <v>409</v>
      </c>
      <c r="K10" s="283" t="s">
        <v>494</v>
      </c>
      <c r="M10" s="973" t="s">
        <v>3083</v>
      </c>
    </row>
    <row r="11" spans="1:14" ht="21" customHeight="1">
      <c r="A11" s="1236"/>
      <c r="B11" s="1236"/>
      <c r="C11" s="1236"/>
      <c r="D11" s="1236" t="s">
        <v>412</v>
      </c>
      <c r="E11" s="1236" t="s">
        <v>405</v>
      </c>
      <c r="F11" s="1236" t="s">
        <v>405</v>
      </c>
      <c r="G11" s="1236" t="s">
        <v>405</v>
      </c>
      <c r="H11" s="1236" t="s">
        <v>405</v>
      </c>
      <c r="I11" s="1236"/>
      <c r="J11" s="1236"/>
      <c r="K11" s="1236" t="s">
        <v>495</v>
      </c>
      <c r="M11" s="306" t="s">
        <v>3084</v>
      </c>
    </row>
    <row r="12" spans="1:14" ht="21" customHeight="1">
      <c r="A12" s="360">
        <v>1</v>
      </c>
      <c r="B12" s="240" t="s">
        <v>464</v>
      </c>
      <c r="C12" s="139" t="s">
        <v>1050</v>
      </c>
      <c r="D12" s="128" t="s">
        <v>1048</v>
      </c>
      <c r="E12" s="1238">
        <v>40000</v>
      </c>
      <c r="F12" s="1239">
        <v>40000</v>
      </c>
      <c r="G12" s="1239">
        <v>40000</v>
      </c>
      <c r="H12" s="1238">
        <v>40000</v>
      </c>
      <c r="I12" s="240" t="s">
        <v>1390</v>
      </c>
      <c r="J12" s="152" t="s">
        <v>1052</v>
      </c>
      <c r="K12" s="1240" t="s">
        <v>1217</v>
      </c>
      <c r="M12" s="973" t="s">
        <v>2218</v>
      </c>
    </row>
    <row r="13" spans="1:14" ht="21" customHeight="1">
      <c r="A13" s="1241"/>
      <c r="B13" s="1242" t="s">
        <v>452</v>
      </c>
      <c r="C13" s="150" t="s">
        <v>1051</v>
      </c>
      <c r="D13" s="262"/>
      <c r="E13" s="239"/>
      <c r="F13" s="262"/>
      <c r="G13" s="262"/>
      <c r="H13" s="239"/>
      <c r="I13" s="262" t="s">
        <v>1494</v>
      </c>
      <c r="J13" s="160" t="s">
        <v>1053</v>
      </c>
      <c r="K13" s="1243" t="s">
        <v>1218</v>
      </c>
      <c r="M13" s="973" t="s">
        <v>2219</v>
      </c>
    </row>
    <row r="14" spans="1:14" ht="21" customHeight="1">
      <c r="A14" s="361"/>
      <c r="B14" s="153"/>
      <c r="C14" s="141"/>
      <c r="D14" s="241"/>
      <c r="E14" s="1244"/>
      <c r="F14" s="241"/>
      <c r="G14" s="241"/>
      <c r="H14" s="1244"/>
      <c r="I14" s="262" t="s">
        <v>1069</v>
      </c>
      <c r="J14" s="136" t="s">
        <v>1054</v>
      </c>
      <c r="K14" s="1245"/>
      <c r="M14" s="973" t="s">
        <v>2223</v>
      </c>
    </row>
    <row r="15" spans="1:14" ht="21" customHeight="1">
      <c r="A15" s="1246">
        <v>2</v>
      </c>
      <c r="B15" s="1247" t="s">
        <v>465</v>
      </c>
      <c r="C15" s="318" t="s">
        <v>466</v>
      </c>
      <c r="D15" s="128" t="s">
        <v>1048</v>
      </c>
      <c r="E15" s="1238">
        <v>100000</v>
      </c>
      <c r="F15" s="1239">
        <v>100000</v>
      </c>
      <c r="G15" s="1239">
        <v>100000</v>
      </c>
      <c r="H15" s="1238">
        <v>100000</v>
      </c>
      <c r="I15" s="1248" t="s">
        <v>1215</v>
      </c>
      <c r="J15" s="318" t="s">
        <v>1064</v>
      </c>
      <c r="K15" s="1240" t="s">
        <v>1217</v>
      </c>
    </row>
    <row r="16" spans="1:14" ht="21" customHeight="1">
      <c r="A16" s="1249"/>
      <c r="B16" s="1250" t="s">
        <v>467</v>
      </c>
      <c r="C16" s="329" t="s">
        <v>468</v>
      </c>
      <c r="D16" s="262"/>
      <c r="E16" s="239"/>
      <c r="F16" s="241"/>
      <c r="G16" s="241"/>
      <c r="H16" s="239"/>
      <c r="I16" s="909" t="s">
        <v>1495</v>
      </c>
      <c r="J16" s="329" t="s">
        <v>1065</v>
      </c>
      <c r="K16" s="1243" t="s">
        <v>1218</v>
      </c>
    </row>
    <row r="17" spans="1:12" ht="21" customHeight="1">
      <c r="A17" s="360">
        <v>3</v>
      </c>
      <c r="B17" s="1251" t="s">
        <v>470</v>
      </c>
      <c r="C17" s="128" t="s">
        <v>492</v>
      </c>
      <c r="D17" s="240" t="s">
        <v>1055</v>
      </c>
      <c r="E17" s="1238">
        <v>50000</v>
      </c>
      <c r="F17" s="1239">
        <v>50000</v>
      </c>
      <c r="G17" s="1238">
        <v>50000</v>
      </c>
      <c r="H17" s="1239">
        <v>50000</v>
      </c>
      <c r="I17" s="1246" t="s">
        <v>1390</v>
      </c>
      <c r="J17" s="318" t="s">
        <v>1127</v>
      </c>
      <c r="K17" s="1240" t="s">
        <v>1217</v>
      </c>
    </row>
    <row r="18" spans="1:12" ht="21" customHeight="1">
      <c r="A18" s="361"/>
      <c r="B18" s="1252" t="s">
        <v>471</v>
      </c>
      <c r="C18" s="123" t="s">
        <v>493</v>
      </c>
      <c r="D18" s="241"/>
      <c r="E18" s="1244"/>
      <c r="F18" s="241"/>
      <c r="G18" s="1244"/>
      <c r="H18" s="241"/>
      <c r="I18" s="241" t="s">
        <v>1104</v>
      </c>
      <c r="J18" s="123" t="s">
        <v>1070</v>
      </c>
      <c r="K18" s="1243" t="s">
        <v>1218</v>
      </c>
    </row>
    <row r="19" spans="1:12" ht="21" customHeight="1">
      <c r="A19" s="360">
        <v>4</v>
      </c>
      <c r="B19" s="151" t="s">
        <v>479</v>
      </c>
      <c r="C19" s="318" t="s">
        <v>480</v>
      </c>
      <c r="D19" s="1253" t="s">
        <v>1057</v>
      </c>
      <c r="E19" s="1239">
        <v>2400000</v>
      </c>
      <c r="F19" s="1239">
        <v>2400000</v>
      </c>
      <c r="G19" s="1239">
        <v>2400000</v>
      </c>
      <c r="H19" s="1239">
        <v>2400000</v>
      </c>
      <c r="I19" s="1246" t="s">
        <v>1215</v>
      </c>
      <c r="J19" s="318" t="s">
        <v>1127</v>
      </c>
      <c r="K19" s="1240" t="s">
        <v>1217</v>
      </c>
    </row>
    <row r="20" spans="1:12" ht="21" customHeight="1">
      <c r="A20" s="361"/>
      <c r="B20" s="153"/>
      <c r="C20" s="123" t="s">
        <v>481</v>
      </c>
      <c r="D20" s="1244"/>
      <c r="E20" s="241"/>
      <c r="F20" s="241"/>
      <c r="G20" s="241"/>
      <c r="H20" s="241"/>
      <c r="I20" s="241" t="s">
        <v>1104</v>
      </c>
      <c r="J20" s="123" t="s">
        <v>1070</v>
      </c>
      <c r="K20" s="1245" t="s">
        <v>1218</v>
      </c>
    </row>
    <row r="21" spans="1:12" ht="21" customHeight="1">
      <c r="A21" s="360">
        <v>5</v>
      </c>
      <c r="B21" s="1254" t="s">
        <v>2911</v>
      </c>
      <c r="C21" s="1248" t="s">
        <v>2912</v>
      </c>
      <c r="D21" s="682" t="s">
        <v>414</v>
      </c>
      <c r="E21" s="1255">
        <v>100000</v>
      </c>
      <c r="F21" s="1255">
        <v>100000</v>
      </c>
      <c r="G21" s="1255">
        <v>100000</v>
      </c>
      <c r="H21" s="1255">
        <v>100000</v>
      </c>
      <c r="I21" s="240" t="s">
        <v>1089</v>
      </c>
      <c r="J21" s="682" t="s">
        <v>2913</v>
      </c>
      <c r="K21" s="953" t="s">
        <v>2235</v>
      </c>
      <c r="L21" s="1054"/>
    </row>
    <row r="22" spans="1:12" ht="21" customHeight="1">
      <c r="A22" s="361"/>
      <c r="B22" s="1256" t="s">
        <v>2914</v>
      </c>
      <c r="C22" s="740" t="s">
        <v>2915</v>
      </c>
      <c r="D22" s="698"/>
      <c r="E22" s="1257"/>
      <c r="F22" s="1257"/>
      <c r="G22" s="1257"/>
      <c r="H22" s="1257"/>
      <c r="I22" s="241"/>
      <c r="J22" s="698" t="s">
        <v>2916</v>
      </c>
      <c r="K22" s="1257"/>
    </row>
    <row r="23" spans="1:12" ht="21" customHeight="1">
      <c r="A23" s="1237">
        <v>6</v>
      </c>
      <c r="B23" s="146" t="s">
        <v>1125</v>
      </c>
      <c r="C23" s="327" t="s">
        <v>496</v>
      </c>
      <c r="D23" s="292" t="s">
        <v>1048</v>
      </c>
      <c r="E23" s="291">
        <v>10000</v>
      </c>
      <c r="F23" s="291">
        <v>10000</v>
      </c>
      <c r="G23" s="291">
        <v>10000</v>
      </c>
      <c r="H23" s="291">
        <v>10000</v>
      </c>
      <c r="I23" s="1258" t="s">
        <v>1390</v>
      </c>
      <c r="J23" s="287" t="s">
        <v>1127</v>
      </c>
      <c r="K23" s="263" t="s">
        <v>1217</v>
      </c>
    </row>
    <row r="24" spans="1:12" ht="21" customHeight="1">
      <c r="A24" s="72"/>
      <c r="B24" s="79" t="s">
        <v>1126</v>
      </c>
      <c r="C24" s="313" t="s">
        <v>497</v>
      </c>
      <c r="D24" s="303"/>
      <c r="E24" s="303"/>
      <c r="F24" s="303"/>
      <c r="G24" s="303"/>
      <c r="H24" s="303"/>
      <c r="I24" s="1259" t="s">
        <v>1104</v>
      </c>
      <c r="J24" s="81" t="s">
        <v>1070</v>
      </c>
      <c r="K24" s="257" t="s">
        <v>1218</v>
      </c>
    </row>
    <row r="25" spans="1:12" ht="21" customHeight="1">
      <c r="A25" s="1232"/>
      <c r="B25" s="1260"/>
      <c r="C25" s="765"/>
      <c r="D25" s="1261"/>
      <c r="E25" s="746"/>
      <c r="F25" s="746"/>
      <c r="G25" s="746"/>
      <c r="H25" s="746"/>
      <c r="I25" s="345"/>
      <c r="J25" s="1262"/>
      <c r="K25" s="927">
        <v>54</v>
      </c>
    </row>
    <row r="26" spans="1:12" ht="21" customHeight="1">
      <c r="A26" s="1232"/>
      <c r="B26" s="1260"/>
      <c r="C26" s="765"/>
      <c r="D26" s="1261"/>
      <c r="E26" s="746"/>
      <c r="F26" s="746"/>
      <c r="G26" s="746"/>
      <c r="H26" s="746"/>
      <c r="I26" s="345"/>
      <c r="J26" s="1262"/>
      <c r="K26" s="927"/>
    </row>
    <row r="27" spans="1:12" ht="21" customHeight="1">
      <c r="A27" s="279"/>
      <c r="B27" s="279"/>
      <c r="C27" s="279"/>
      <c r="D27" s="280" t="s">
        <v>403</v>
      </c>
      <c r="E27" s="1435" t="s">
        <v>404</v>
      </c>
      <c r="F27" s="1436"/>
      <c r="G27" s="1436"/>
      <c r="H27" s="1553"/>
      <c r="I27" s="280" t="s">
        <v>406</v>
      </c>
      <c r="J27" s="280" t="s">
        <v>408</v>
      </c>
      <c r="K27" s="281" t="s">
        <v>410</v>
      </c>
    </row>
    <row r="28" spans="1:12" ht="21" customHeight="1">
      <c r="A28" s="282" t="s">
        <v>401</v>
      </c>
      <c r="B28" s="282" t="s">
        <v>130</v>
      </c>
      <c r="C28" s="282" t="s">
        <v>402</v>
      </c>
      <c r="D28" s="283" t="s">
        <v>411</v>
      </c>
      <c r="E28" s="280">
        <v>2561</v>
      </c>
      <c r="F28" s="280">
        <v>2562</v>
      </c>
      <c r="G28" s="280">
        <v>2563</v>
      </c>
      <c r="H28" s="280">
        <v>2564</v>
      </c>
      <c r="I28" s="282" t="s">
        <v>407</v>
      </c>
      <c r="J28" s="282" t="s">
        <v>409</v>
      </c>
      <c r="K28" s="283" t="s">
        <v>494</v>
      </c>
    </row>
    <row r="29" spans="1:12" ht="21" customHeight="1">
      <c r="A29" s="284"/>
      <c r="B29" s="284"/>
      <c r="C29" s="284"/>
      <c r="D29" s="284" t="s">
        <v>412</v>
      </c>
      <c r="E29" s="284" t="s">
        <v>405</v>
      </c>
      <c r="F29" s="284" t="s">
        <v>405</v>
      </c>
      <c r="G29" s="284" t="s">
        <v>405</v>
      </c>
      <c r="H29" s="284" t="s">
        <v>405</v>
      </c>
      <c r="I29" s="284"/>
      <c r="J29" s="284"/>
      <c r="K29" s="284" t="s">
        <v>495</v>
      </c>
    </row>
    <row r="30" spans="1:12" ht="21" customHeight="1">
      <c r="A30" s="70">
        <v>7</v>
      </c>
      <c r="B30" s="91" t="s">
        <v>487</v>
      </c>
      <c r="C30" s="327" t="s">
        <v>488</v>
      </c>
      <c r="D30" s="292" t="s">
        <v>1048</v>
      </c>
      <c r="E30" s="291">
        <v>20000</v>
      </c>
      <c r="F30" s="291">
        <v>20000</v>
      </c>
      <c r="G30" s="291">
        <v>20000</v>
      </c>
      <c r="H30" s="291">
        <v>20000</v>
      </c>
      <c r="I30" s="70" t="s">
        <v>1215</v>
      </c>
      <c r="J30" s="287" t="s">
        <v>1127</v>
      </c>
      <c r="K30" s="263" t="s">
        <v>1217</v>
      </c>
      <c r="L30" s="1054"/>
    </row>
    <row r="31" spans="1:12" ht="21" customHeight="1">
      <c r="A31" s="223"/>
      <c r="B31" s="90" t="s">
        <v>489</v>
      </c>
      <c r="C31" s="313" t="s">
        <v>490</v>
      </c>
      <c r="D31" s="303"/>
      <c r="E31" s="303"/>
      <c r="F31" s="303"/>
      <c r="G31" s="303"/>
      <c r="H31" s="303"/>
      <c r="I31" s="303" t="s">
        <v>1104</v>
      </c>
      <c r="J31" s="81" t="s">
        <v>1070</v>
      </c>
      <c r="K31" s="257" t="s">
        <v>1218</v>
      </c>
    </row>
    <row r="32" spans="1:12" ht="21" customHeight="1">
      <c r="A32" s="70">
        <v>8</v>
      </c>
      <c r="B32" s="91" t="s">
        <v>491</v>
      </c>
      <c r="C32" s="327" t="s">
        <v>488</v>
      </c>
      <c r="D32" s="292" t="s">
        <v>1048</v>
      </c>
      <c r="E32" s="291">
        <v>10000</v>
      </c>
      <c r="F32" s="291">
        <v>10000</v>
      </c>
      <c r="G32" s="291">
        <v>10000</v>
      </c>
      <c r="H32" s="291">
        <v>10000</v>
      </c>
      <c r="I32" s="70" t="s">
        <v>1215</v>
      </c>
      <c r="J32" s="292" t="s">
        <v>1128</v>
      </c>
      <c r="K32" s="263" t="s">
        <v>1217</v>
      </c>
      <c r="L32" s="1054"/>
    </row>
    <row r="33" spans="1:12" ht="21" customHeight="1">
      <c r="A33" s="223"/>
      <c r="B33" s="90"/>
      <c r="C33" s="313" t="s">
        <v>490</v>
      </c>
      <c r="D33" s="303"/>
      <c r="E33" s="303"/>
      <c r="F33" s="303"/>
      <c r="G33" s="303"/>
      <c r="H33" s="303"/>
      <c r="I33" s="303" t="s">
        <v>1104</v>
      </c>
      <c r="J33" s="303" t="s">
        <v>1129</v>
      </c>
      <c r="K33" s="257" t="s">
        <v>1218</v>
      </c>
    </row>
    <row r="34" spans="1:12" ht="21" customHeight="1">
      <c r="A34" s="70">
        <v>9</v>
      </c>
      <c r="B34" s="326" t="s">
        <v>2886</v>
      </c>
      <c r="C34" s="337" t="s">
        <v>2887</v>
      </c>
      <c r="D34" s="299" t="s">
        <v>1057</v>
      </c>
      <c r="E34" s="429" t="s">
        <v>3375</v>
      </c>
      <c r="F34" s="429" t="s">
        <v>3375</v>
      </c>
      <c r="G34" s="429" t="s">
        <v>3375</v>
      </c>
      <c r="H34" s="429" t="s">
        <v>3375</v>
      </c>
      <c r="I34" s="292" t="s">
        <v>1089</v>
      </c>
      <c r="J34" s="337" t="s">
        <v>2889</v>
      </c>
      <c r="K34" s="292" t="s">
        <v>1217</v>
      </c>
      <c r="L34" s="1054" t="s">
        <v>3033</v>
      </c>
    </row>
    <row r="35" spans="1:12" ht="21" customHeight="1">
      <c r="A35" s="223"/>
      <c r="B35" s="330"/>
      <c r="C35" s="81" t="s">
        <v>2888</v>
      </c>
      <c r="D35" s="302"/>
      <c r="E35" s="303"/>
      <c r="F35" s="303"/>
      <c r="G35" s="303"/>
      <c r="H35" s="303"/>
      <c r="I35" s="303"/>
      <c r="J35" s="81"/>
      <c r="K35" s="303" t="s">
        <v>1218</v>
      </c>
    </row>
    <row r="36" spans="1:12" ht="21" customHeight="1">
      <c r="A36" s="70">
        <v>10</v>
      </c>
      <c r="B36" s="82" t="s">
        <v>3376</v>
      </c>
      <c r="C36" s="337" t="s">
        <v>3377</v>
      </c>
      <c r="D36" s="292" t="s">
        <v>1055</v>
      </c>
      <c r="E36" s="290">
        <v>50000</v>
      </c>
      <c r="F36" s="290">
        <v>50000</v>
      </c>
      <c r="G36" s="290">
        <v>50000</v>
      </c>
      <c r="H36" s="291">
        <v>50000</v>
      </c>
      <c r="I36" s="681" t="s">
        <v>1215</v>
      </c>
      <c r="J36" s="292" t="s">
        <v>3378</v>
      </c>
      <c r="K36" s="263" t="s">
        <v>1217</v>
      </c>
      <c r="L36" s="1054"/>
    </row>
    <row r="37" spans="1:12" ht="21" customHeight="1">
      <c r="A37" s="223"/>
      <c r="B37" s="161"/>
      <c r="C37" s="81" t="s">
        <v>3379</v>
      </c>
      <c r="D37" s="303"/>
      <c r="E37" s="304"/>
      <c r="F37" s="304"/>
      <c r="G37" s="304"/>
      <c r="H37" s="303"/>
      <c r="I37" s="383" t="s">
        <v>1495</v>
      </c>
      <c r="J37" s="303" t="s">
        <v>1063</v>
      </c>
      <c r="K37" s="257" t="s">
        <v>1218</v>
      </c>
    </row>
    <row r="38" spans="1:12" ht="21" customHeight="1">
      <c r="A38" s="975">
        <v>11</v>
      </c>
      <c r="B38" s="146" t="s">
        <v>3380</v>
      </c>
      <c r="C38" s="80" t="s">
        <v>3381</v>
      </c>
      <c r="D38" s="292" t="s">
        <v>1056</v>
      </c>
      <c r="E38" s="290">
        <v>100000</v>
      </c>
      <c r="F38" s="291">
        <v>100000</v>
      </c>
      <c r="G38" s="291">
        <v>100000</v>
      </c>
      <c r="H38" s="290">
        <v>100000</v>
      </c>
      <c r="I38" s="70" t="s">
        <v>1390</v>
      </c>
      <c r="J38" s="287" t="s">
        <v>1127</v>
      </c>
      <c r="K38" s="263" t="s">
        <v>1217</v>
      </c>
    </row>
    <row r="39" spans="1:12" ht="21" customHeight="1">
      <c r="A39" s="975"/>
      <c r="B39" s="78"/>
      <c r="C39" s="80" t="s">
        <v>3382</v>
      </c>
      <c r="D39" s="298"/>
      <c r="E39" s="297"/>
      <c r="F39" s="298"/>
      <c r="G39" s="298"/>
      <c r="H39" s="297"/>
      <c r="I39" s="298" t="s">
        <v>1104</v>
      </c>
      <c r="J39" s="80" t="s">
        <v>1070</v>
      </c>
      <c r="K39" s="254" t="s">
        <v>1218</v>
      </c>
    </row>
    <row r="40" spans="1:12" ht="21" customHeight="1">
      <c r="A40" s="70">
        <v>12</v>
      </c>
      <c r="B40" s="337" t="s">
        <v>3383</v>
      </c>
      <c r="C40" s="287" t="s">
        <v>482</v>
      </c>
      <c r="D40" s="293" t="s">
        <v>1056</v>
      </c>
      <c r="E40" s="291">
        <v>10000</v>
      </c>
      <c r="F40" s="291">
        <v>10000</v>
      </c>
      <c r="G40" s="291">
        <v>10000</v>
      </c>
      <c r="H40" s="291">
        <v>10000</v>
      </c>
      <c r="I40" s="70" t="s">
        <v>1390</v>
      </c>
      <c r="J40" s="287" t="s">
        <v>1127</v>
      </c>
      <c r="K40" s="263" t="s">
        <v>1217</v>
      </c>
    </row>
    <row r="41" spans="1:12" ht="21" customHeight="1">
      <c r="A41" s="223"/>
      <c r="B41" s="81" t="s">
        <v>3384</v>
      </c>
      <c r="C41" s="81"/>
      <c r="D41" s="304"/>
      <c r="E41" s="303"/>
      <c r="F41" s="303"/>
      <c r="G41" s="303"/>
      <c r="H41" s="303"/>
      <c r="I41" s="303" t="s">
        <v>1104</v>
      </c>
      <c r="J41" s="81" t="s">
        <v>1070</v>
      </c>
      <c r="K41" s="254" t="s">
        <v>1218</v>
      </c>
    </row>
    <row r="42" spans="1:12" ht="21" customHeight="1">
      <c r="A42" s="70">
        <v>13</v>
      </c>
      <c r="B42" s="91" t="s">
        <v>3385</v>
      </c>
      <c r="C42" s="287" t="s">
        <v>488</v>
      </c>
      <c r="D42" s="292" t="s">
        <v>1048</v>
      </c>
      <c r="E42" s="291">
        <v>10000</v>
      </c>
      <c r="F42" s="291">
        <v>10000</v>
      </c>
      <c r="G42" s="291">
        <v>10000</v>
      </c>
      <c r="H42" s="291">
        <v>10000</v>
      </c>
      <c r="I42" s="70" t="s">
        <v>1215</v>
      </c>
      <c r="J42" s="311" t="s">
        <v>1128</v>
      </c>
      <c r="K42" s="263" t="s">
        <v>1217</v>
      </c>
    </row>
    <row r="43" spans="1:12" ht="21" customHeight="1">
      <c r="A43" s="223"/>
      <c r="B43" s="90" t="s">
        <v>3386</v>
      </c>
      <c r="C43" s="309" t="s">
        <v>490</v>
      </c>
      <c r="D43" s="303"/>
      <c r="E43" s="303"/>
      <c r="F43" s="303"/>
      <c r="G43" s="303"/>
      <c r="H43" s="303"/>
      <c r="I43" s="303" t="s">
        <v>1104</v>
      </c>
      <c r="J43" s="314" t="s">
        <v>1129</v>
      </c>
      <c r="K43" s="257" t="s">
        <v>1218</v>
      </c>
    </row>
    <row r="44" spans="1:12" ht="21" customHeight="1">
      <c r="A44" s="70">
        <v>14</v>
      </c>
      <c r="B44" s="177" t="s">
        <v>3387</v>
      </c>
      <c r="C44" s="337" t="s">
        <v>1091</v>
      </c>
      <c r="D44" s="316" t="s">
        <v>1048</v>
      </c>
      <c r="E44" s="319">
        <v>20000</v>
      </c>
      <c r="F44" s="319">
        <v>20000</v>
      </c>
      <c r="G44" s="319">
        <v>20000</v>
      </c>
      <c r="H44" s="319">
        <v>20000</v>
      </c>
      <c r="I44" s="279" t="s">
        <v>1089</v>
      </c>
      <c r="J44" s="337" t="s">
        <v>3388</v>
      </c>
      <c r="K44" s="279" t="s">
        <v>1217</v>
      </c>
    </row>
    <row r="45" spans="1:12" ht="21" customHeight="1">
      <c r="A45" s="223"/>
      <c r="B45" s="178"/>
      <c r="C45" s="81" t="s">
        <v>1092</v>
      </c>
      <c r="D45" s="332"/>
      <c r="E45" s="300"/>
      <c r="F45" s="300"/>
      <c r="G45" s="300"/>
      <c r="H45" s="300"/>
      <c r="I45" s="294"/>
      <c r="J45" s="81" t="s">
        <v>1092</v>
      </c>
      <c r="K45" s="300" t="s">
        <v>1218</v>
      </c>
    </row>
    <row r="46" spans="1:12" ht="21" customHeight="1">
      <c r="A46" s="70">
        <v>15</v>
      </c>
      <c r="B46" s="177" t="s">
        <v>3389</v>
      </c>
      <c r="C46" s="337" t="s">
        <v>1091</v>
      </c>
      <c r="D46" s="321" t="s">
        <v>1048</v>
      </c>
      <c r="E46" s="319">
        <v>100000</v>
      </c>
      <c r="F46" s="319">
        <v>100000</v>
      </c>
      <c r="G46" s="319">
        <v>100000</v>
      </c>
      <c r="H46" s="319">
        <v>100000</v>
      </c>
      <c r="I46" s="279" t="s">
        <v>1089</v>
      </c>
      <c r="J46" s="337" t="s">
        <v>3388</v>
      </c>
      <c r="K46" s="279" t="s">
        <v>1217</v>
      </c>
    </row>
    <row r="47" spans="1:12" ht="21" customHeight="1">
      <c r="A47" s="223"/>
      <c r="B47" s="178"/>
      <c r="C47" s="81" t="s">
        <v>1092</v>
      </c>
      <c r="D47" s="325"/>
      <c r="E47" s="300"/>
      <c r="F47" s="300"/>
      <c r="G47" s="300"/>
      <c r="H47" s="300"/>
      <c r="I47" s="300"/>
      <c r="J47" s="81" t="s">
        <v>1092</v>
      </c>
      <c r="K47" s="300" t="s">
        <v>1218</v>
      </c>
    </row>
    <row r="48" spans="1:12" ht="21" customHeight="1">
      <c r="A48" s="1229" t="s">
        <v>26</v>
      </c>
      <c r="B48" s="1229" t="s">
        <v>3054</v>
      </c>
      <c r="C48" s="420" t="s">
        <v>164</v>
      </c>
      <c r="D48" s="420" t="s">
        <v>164</v>
      </c>
      <c r="E48" s="421">
        <f>SUM(E46:E47,E44,E42,E40,E38,E36,E34,E32,E30,E23,E21,E19,E17,E15,E12)</f>
        <v>3020000</v>
      </c>
      <c r="F48" s="421">
        <f>SUM(F46:F47,F44,F42,F40,F38,F36,F34,F32,F30,F23,F21,F19,F17,F15,F12)</f>
        <v>3020000</v>
      </c>
      <c r="G48" s="421">
        <f>SUM(G46:G47,G44,G42,G40,G38,G36,G34,G32,G30,G23,G21,G19,G17,G15,G12)</f>
        <v>3020000</v>
      </c>
      <c r="H48" s="421">
        <f>SUM(H46:H47,H44,H42,H40,H38,H36,H34,H32,H30,H23,H21,H19,H17,H15,H12)</f>
        <v>3020000</v>
      </c>
      <c r="I48" s="420" t="s">
        <v>164</v>
      </c>
      <c r="J48" s="420" t="s">
        <v>164</v>
      </c>
      <c r="K48" s="420" t="s">
        <v>164</v>
      </c>
    </row>
    <row r="49" spans="1:12" ht="21" customHeight="1">
      <c r="A49" s="1505"/>
      <c r="B49" s="1505"/>
      <c r="C49" s="1505"/>
      <c r="D49" s="1505"/>
      <c r="E49" s="1505"/>
      <c r="F49" s="1505"/>
      <c r="G49" s="1505"/>
      <c r="H49" s="1505"/>
      <c r="I49" s="1505"/>
      <c r="J49" s="1505"/>
      <c r="K49" s="1505"/>
    </row>
    <row r="50" spans="1:12" ht="21" customHeight="1">
      <c r="A50" s="1230"/>
      <c r="B50" s="1230"/>
      <c r="C50" s="1230"/>
      <c r="D50" s="1230"/>
      <c r="E50" s="1230"/>
      <c r="F50" s="1230"/>
      <c r="G50" s="1230"/>
      <c r="H50" s="1230"/>
      <c r="I50" s="1230"/>
      <c r="J50" s="1230"/>
      <c r="K50" s="927">
        <v>55</v>
      </c>
    </row>
    <row r="51" spans="1:12" ht="21" customHeight="1">
      <c r="A51" s="1230"/>
      <c r="B51" s="1230"/>
      <c r="C51" s="1230"/>
      <c r="D51" s="1230"/>
      <c r="E51" s="1230"/>
      <c r="F51" s="1230"/>
      <c r="G51" s="1230"/>
      <c r="H51" s="1230"/>
      <c r="I51" s="1230"/>
      <c r="J51" s="1230"/>
      <c r="K51" s="927"/>
    </row>
    <row r="52" spans="1:12" ht="21" customHeight="1">
      <c r="A52" s="1230"/>
      <c r="B52" s="1230"/>
      <c r="C52" s="1230"/>
      <c r="D52" s="1230"/>
      <c r="E52" s="1230"/>
      <c r="F52" s="1230"/>
      <c r="G52" s="1230"/>
      <c r="H52" s="1230"/>
      <c r="I52" s="1230"/>
      <c r="J52" s="1230"/>
      <c r="K52" s="927"/>
    </row>
    <row r="53" spans="1:12" ht="21" customHeight="1">
      <c r="A53" s="278" t="s">
        <v>399</v>
      </c>
      <c r="B53" s="1230" t="s">
        <v>1570</v>
      </c>
      <c r="C53" s="278"/>
      <c r="D53" s="278"/>
      <c r="E53" s="278"/>
      <c r="F53" s="278"/>
      <c r="G53" s="278"/>
      <c r="H53" s="278"/>
      <c r="I53" s="278"/>
      <c r="J53" s="278"/>
      <c r="K53" s="278"/>
    </row>
    <row r="54" spans="1:12" ht="21" customHeight="1">
      <c r="A54" s="279"/>
      <c r="B54" s="279"/>
      <c r="C54" s="279"/>
      <c r="D54" s="280" t="s">
        <v>403</v>
      </c>
      <c r="E54" s="1435" t="s">
        <v>404</v>
      </c>
      <c r="F54" s="1436"/>
      <c r="G54" s="1436"/>
      <c r="H54" s="1553"/>
      <c r="I54" s="280" t="s">
        <v>406</v>
      </c>
      <c r="J54" s="280" t="s">
        <v>408</v>
      </c>
      <c r="K54" s="281" t="s">
        <v>410</v>
      </c>
    </row>
    <row r="55" spans="1:12" ht="21" customHeight="1">
      <c r="A55" s="282" t="s">
        <v>401</v>
      </c>
      <c r="B55" s="282" t="s">
        <v>130</v>
      </c>
      <c r="C55" s="282" t="s">
        <v>402</v>
      </c>
      <c r="D55" s="283" t="s">
        <v>411</v>
      </c>
      <c r="E55" s="280">
        <v>2561</v>
      </c>
      <c r="F55" s="280">
        <v>2562</v>
      </c>
      <c r="G55" s="280">
        <v>2563</v>
      </c>
      <c r="H55" s="280">
        <v>2564</v>
      </c>
      <c r="I55" s="282" t="s">
        <v>407</v>
      </c>
      <c r="J55" s="282" t="s">
        <v>409</v>
      </c>
      <c r="K55" s="283" t="s">
        <v>494</v>
      </c>
    </row>
    <row r="56" spans="1:12" ht="21" customHeight="1">
      <c r="A56" s="282"/>
      <c r="B56" s="284"/>
      <c r="C56" s="284"/>
      <c r="D56" s="282" t="s">
        <v>412</v>
      </c>
      <c r="E56" s="284" t="s">
        <v>405</v>
      </c>
      <c r="F56" s="282" t="s">
        <v>405</v>
      </c>
      <c r="G56" s="284" t="s">
        <v>405</v>
      </c>
      <c r="H56" s="282" t="s">
        <v>405</v>
      </c>
      <c r="I56" s="284"/>
      <c r="J56" s="282"/>
      <c r="K56" s="284" t="s">
        <v>495</v>
      </c>
      <c r="L56" s="1054"/>
    </row>
    <row r="57" spans="1:12" ht="21" customHeight="1">
      <c r="A57" s="107">
        <v>1</v>
      </c>
      <c r="B57" s="337" t="s">
        <v>422</v>
      </c>
      <c r="C57" s="327" t="s">
        <v>1502</v>
      </c>
      <c r="D57" s="292" t="s">
        <v>1058</v>
      </c>
      <c r="E57" s="267">
        <v>350000</v>
      </c>
      <c r="F57" s="291">
        <v>350000</v>
      </c>
      <c r="G57" s="267">
        <v>350000</v>
      </c>
      <c r="H57" s="291">
        <v>350000</v>
      </c>
      <c r="I57" s="306" t="s">
        <v>1337</v>
      </c>
      <c r="J57" s="292" t="s">
        <v>1068</v>
      </c>
      <c r="K57" s="292" t="s">
        <v>1514</v>
      </c>
    </row>
    <row r="58" spans="1:12" ht="21" customHeight="1">
      <c r="A58" s="108"/>
      <c r="B58" s="80" t="s">
        <v>423</v>
      </c>
      <c r="C58" s="310" t="s">
        <v>1503</v>
      </c>
      <c r="D58" s="298"/>
      <c r="F58" s="298"/>
      <c r="H58" s="298"/>
      <c r="I58" s="306" t="s">
        <v>1504</v>
      </c>
      <c r="J58" s="298" t="s">
        <v>1069</v>
      </c>
      <c r="K58" s="298" t="s">
        <v>1515</v>
      </c>
    </row>
    <row r="59" spans="1:12" ht="21" customHeight="1">
      <c r="A59" s="109"/>
      <c r="B59" s="81" t="s">
        <v>424</v>
      </c>
      <c r="C59" s="313"/>
      <c r="D59" s="303"/>
      <c r="F59" s="303"/>
      <c r="H59" s="303"/>
      <c r="I59" s="306" t="s">
        <v>1115</v>
      </c>
      <c r="J59" s="303"/>
      <c r="K59" s="298"/>
    </row>
    <row r="60" spans="1:12" ht="21" customHeight="1">
      <c r="A60" s="108">
        <v>2</v>
      </c>
      <c r="B60" s="337" t="s">
        <v>1516</v>
      </c>
      <c r="C60" s="287" t="s">
        <v>1134</v>
      </c>
      <c r="D60" s="306" t="s">
        <v>1067</v>
      </c>
      <c r="E60" s="291">
        <v>50000</v>
      </c>
      <c r="F60" s="291">
        <v>50000</v>
      </c>
      <c r="G60" s="291">
        <v>50000</v>
      </c>
      <c r="H60" s="291">
        <v>50000</v>
      </c>
      <c r="I60" s="292" t="s">
        <v>1505</v>
      </c>
      <c r="J60" s="292" t="s">
        <v>1068</v>
      </c>
      <c r="K60" s="292" t="s">
        <v>1514</v>
      </c>
    </row>
    <row r="61" spans="1:12" ht="21" customHeight="1">
      <c r="A61" s="108"/>
      <c r="B61" s="80" t="s">
        <v>1569</v>
      </c>
      <c r="C61" s="309" t="s">
        <v>1135</v>
      </c>
      <c r="E61" s="307"/>
      <c r="F61" s="422"/>
      <c r="G61" s="422"/>
      <c r="H61" s="422"/>
      <c r="I61" s="303" t="s">
        <v>1506</v>
      </c>
      <c r="J61" s="298" t="s">
        <v>1069</v>
      </c>
      <c r="K61" s="298" t="s">
        <v>1515</v>
      </c>
    </row>
    <row r="62" spans="1:12" ht="21" customHeight="1">
      <c r="A62" s="107">
        <v>3</v>
      </c>
      <c r="B62" s="337" t="s">
        <v>425</v>
      </c>
      <c r="C62" s="310" t="s">
        <v>426</v>
      </c>
      <c r="D62" s="292" t="s">
        <v>1067</v>
      </c>
      <c r="E62" s="291">
        <v>50000</v>
      </c>
      <c r="F62" s="267">
        <v>50000</v>
      </c>
      <c r="G62" s="307">
        <v>50000</v>
      </c>
      <c r="H62" s="307">
        <v>50000</v>
      </c>
      <c r="I62" s="306" t="s">
        <v>1507</v>
      </c>
      <c r="J62" s="292" t="s">
        <v>1132</v>
      </c>
      <c r="K62" s="292" t="s">
        <v>1514</v>
      </c>
    </row>
    <row r="63" spans="1:12" ht="21" customHeight="1">
      <c r="A63" s="109"/>
      <c r="B63" s="81" t="s">
        <v>427</v>
      </c>
      <c r="C63" s="313" t="s">
        <v>428</v>
      </c>
      <c r="D63" s="303"/>
      <c r="E63" s="298"/>
      <c r="G63" s="298"/>
      <c r="H63" s="298"/>
      <c r="I63" s="306" t="s">
        <v>1104</v>
      </c>
      <c r="J63" s="303" t="s">
        <v>1136</v>
      </c>
      <c r="K63" s="298" t="s">
        <v>1515</v>
      </c>
    </row>
    <row r="64" spans="1:12" ht="21" customHeight="1">
      <c r="A64" s="108">
        <v>4</v>
      </c>
      <c r="B64" s="337" t="s">
        <v>429</v>
      </c>
      <c r="C64" s="296" t="s">
        <v>430</v>
      </c>
      <c r="D64" s="306" t="s">
        <v>1067</v>
      </c>
      <c r="E64" s="291">
        <v>50000</v>
      </c>
      <c r="F64" s="290">
        <v>50000</v>
      </c>
      <c r="G64" s="291">
        <v>50000</v>
      </c>
      <c r="H64" s="291">
        <v>50000</v>
      </c>
      <c r="I64" s="292" t="s">
        <v>1505</v>
      </c>
      <c r="J64" s="292" t="s">
        <v>1068</v>
      </c>
      <c r="K64" s="292" t="s">
        <v>1514</v>
      </c>
    </row>
    <row r="65" spans="1:11" ht="21" customHeight="1">
      <c r="A65" s="108"/>
      <c r="B65" s="81" t="s">
        <v>431</v>
      </c>
      <c r="C65" s="309" t="s">
        <v>432</v>
      </c>
      <c r="E65" s="303"/>
      <c r="F65" s="304"/>
      <c r="G65" s="303"/>
      <c r="H65" s="303"/>
      <c r="I65" s="303" t="s">
        <v>1506</v>
      </c>
      <c r="J65" s="298" t="s">
        <v>1069</v>
      </c>
      <c r="K65" s="298" t="s">
        <v>1515</v>
      </c>
    </row>
    <row r="66" spans="1:11" ht="21" customHeight="1">
      <c r="A66" s="107">
        <v>5</v>
      </c>
      <c r="B66" s="337" t="s">
        <v>1508</v>
      </c>
      <c r="C66" s="327" t="s">
        <v>438</v>
      </c>
      <c r="D66" s="292" t="s">
        <v>1067</v>
      </c>
      <c r="E66" s="307">
        <v>20000</v>
      </c>
      <c r="F66" s="267">
        <v>20000</v>
      </c>
      <c r="G66" s="307">
        <v>20000</v>
      </c>
      <c r="H66" s="307">
        <v>20000</v>
      </c>
      <c r="I66" s="292" t="s">
        <v>1492</v>
      </c>
      <c r="J66" s="292" t="s">
        <v>1068</v>
      </c>
      <c r="K66" s="292" t="s">
        <v>1514</v>
      </c>
    </row>
    <row r="67" spans="1:11" ht="21" customHeight="1">
      <c r="A67" s="109"/>
      <c r="B67" s="81" t="s">
        <v>439</v>
      </c>
      <c r="C67" s="313" t="s">
        <v>440</v>
      </c>
      <c r="D67" s="303"/>
      <c r="E67" s="298"/>
      <c r="G67" s="298"/>
      <c r="H67" s="298"/>
      <c r="I67" s="303" t="s">
        <v>2849</v>
      </c>
      <c r="J67" s="298" t="s">
        <v>1069</v>
      </c>
      <c r="K67" s="298" t="s">
        <v>1515</v>
      </c>
    </row>
    <row r="68" spans="1:11" ht="21" customHeight="1">
      <c r="A68" s="107">
        <v>6</v>
      </c>
      <c r="B68" s="80" t="s">
        <v>441</v>
      </c>
      <c r="C68" s="327" t="s">
        <v>1511</v>
      </c>
      <c r="D68" s="292" t="s">
        <v>1067</v>
      </c>
      <c r="E68" s="291">
        <v>30000</v>
      </c>
      <c r="F68" s="290">
        <v>30000</v>
      </c>
      <c r="G68" s="291">
        <v>30000</v>
      </c>
      <c r="H68" s="268">
        <v>30000</v>
      </c>
      <c r="I68" s="292" t="s">
        <v>1337</v>
      </c>
      <c r="J68" s="311" t="s">
        <v>1068</v>
      </c>
      <c r="K68" s="292" t="s">
        <v>1514</v>
      </c>
    </row>
    <row r="69" spans="1:11" ht="21" customHeight="1">
      <c r="A69" s="108"/>
      <c r="B69" s="80" t="s">
        <v>1509</v>
      </c>
      <c r="C69" s="310" t="s">
        <v>1512</v>
      </c>
      <c r="D69" s="298"/>
      <c r="E69" s="298"/>
      <c r="F69" s="297"/>
      <c r="G69" s="298"/>
      <c r="H69" s="69"/>
      <c r="I69" s="298" t="s">
        <v>1504</v>
      </c>
      <c r="J69" s="74" t="s">
        <v>1069</v>
      </c>
      <c r="K69" s="298" t="s">
        <v>1515</v>
      </c>
    </row>
    <row r="70" spans="1:11" ht="21" customHeight="1">
      <c r="A70" s="109"/>
      <c r="B70" s="81" t="s">
        <v>1510</v>
      </c>
      <c r="C70" s="121" t="s">
        <v>1513</v>
      </c>
      <c r="D70" s="303"/>
      <c r="E70" s="303"/>
      <c r="F70" s="304"/>
      <c r="G70" s="303"/>
      <c r="H70" s="302"/>
      <c r="I70" s="303" t="s">
        <v>1115</v>
      </c>
      <c r="J70" s="314"/>
      <c r="K70" s="303"/>
    </row>
    <row r="71" spans="1:11" ht="21" customHeight="1">
      <c r="A71" s="107">
        <v>7</v>
      </c>
      <c r="B71" s="337" t="s">
        <v>1130</v>
      </c>
      <c r="C71" s="287" t="s">
        <v>426</v>
      </c>
      <c r="D71" s="293" t="s">
        <v>1067</v>
      </c>
      <c r="E71" s="291">
        <v>100000</v>
      </c>
      <c r="F71" s="290">
        <v>100000</v>
      </c>
      <c r="G71" s="291">
        <v>100000</v>
      </c>
      <c r="H71" s="291">
        <v>100000</v>
      </c>
      <c r="I71" s="292" t="s">
        <v>1505</v>
      </c>
      <c r="J71" s="292" t="s">
        <v>1132</v>
      </c>
      <c r="K71" s="292" t="s">
        <v>1514</v>
      </c>
    </row>
    <row r="72" spans="1:11" ht="21" customHeight="1">
      <c r="A72" s="109"/>
      <c r="B72" s="81" t="s">
        <v>1131</v>
      </c>
      <c r="C72" s="309" t="s">
        <v>614</v>
      </c>
      <c r="D72" s="304"/>
      <c r="E72" s="303"/>
      <c r="F72" s="304"/>
      <c r="G72" s="303"/>
      <c r="H72" s="303"/>
      <c r="I72" s="303" t="s">
        <v>1506</v>
      </c>
      <c r="J72" s="303" t="s">
        <v>1133</v>
      </c>
      <c r="K72" s="303" t="s">
        <v>1515</v>
      </c>
    </row>
    <row r="73" spans="1:11" ht="21" customHeight="1">
      <c r="A73" s="188">
        <v>8</v>
      </c>
      <c r="B73" s="288" t="s">
        <v>3383</v>
      </c>
      <c r="C73" s="287" t="s">
        <v>482</v>
      </c>
      <c r="D73" s="311" t="s">
        <v>1067</v>
      </c>
      <c r="E73" s="291">
        <v>10000</v>
      </c>
      <c r="F73" s="290">
        <v>10000</v>
      </c>
      <c r="G73" s="291">
        <v>10000</v>
      </c>
      <c r="H73" s="291">
        <v>10000</v>
      </c>
      <c r="I73" s="297" t="s">
        <v>3390</v>
      </c>
      <c r="J73" s="292" t="s">
        <v>3391</v>
      </c>
      <c r="K73" s="292" t="s">
        <v>1514</v>
      </c>
    </row>
    <row r="74" spans="1:11" ht="21" customHeight="1">
      <c r="A74" s="332"/>
      <c r="B74" s="121" t="s">
        <v>3384</v>
      </c>
      <c r="C74" s="81"/>
      <c r="D74" s="314"/>
      <c r="E74" s="303"/>
      <c r="F74" s="304"/>
      <c r="G74" s="303"/>
      <c r="H74" s="303"/>
      <c r="I74" s="304" t="s">
        <v>1147</v>
      </c>
      <c r="J74" s="303" t="s">
        <v>1063</v>
      </c>
      <c r="K74" s="303" t="s">
        <v>1515</v>
      </c>
    </row>
    <row r="75" spans="1:11" ht="21" customHeight="1">
      <c r="A75" s="107">
        <v>9</v>
      </c>
      <c r="B75" s="177" t="s">
        <v>3387</v>
      </c>
      <c r="C75" s="337" t="s">
        <v>1091</v>
      </c>
      <c r="D75" s="278" t="s">
        <v>1048</v>
      </c>
      <c r="E75" s="346">
        <v>20000</v>
      </c>
      <c r="F75" s="346">
        <v>20000</v>
      </c>
      <c r="G75" s="346">
        <v>20000</v>
      </c>
      <c r="H75" s="346">
        <v>20000</v>
      </c>
      <c r="I75" s="279" t="s">
        <v>1089</v>
      </c>
      <c r="J75" s="337" t="s">
        <v>3388</v>
      </c>
      <c r="K75" s="298" t="s">
        <v>1010</v>
      </c>
    </row>
    <row r="76" spans="1:11" ht="21" customHeight="1">
      <c r="A76" s="109"/>
      <c r="B76" s="178"/>
      <c r="C76" s="81" t="s">
        <v>1092</v>
      </c>
      <c r="D76" s="278"/>
      <c r="E76" s="294"/>
      <c r="F76" s="294"/>
      <c r="G76" s="294"/>
      <c r="H76" s="294"/>
      <c r="I76" s="294"/>
      <c r="J76" s="81" t="s">
        <v>1092</v>
      </c>
      <c r="K76" s="294"/>
    </row>
    <row r="77" spans="1:11" ht="21" customHeight="1">
      <c r="A77" s="284" t="s">
        <v>26</v>
      </c>
      <c r="B77" s="423" t="s">
        <v>1683</v>
      </c>
      <c r="C77" s="420" t="s">
        <v>164</v>
      </c>
      <c r="D77" s="420" t="s">
        <v>164</v>
      </c>
      <c r="E77" s="424">
        <f>E57+E60+E62+E64+E66+E68+E73+E71+E75</f>
        <v>680000</v>
      </c>
      <c r="F77" s="424">
        <f>F57+F60+F62+F64+F66+F68+F73+F71+F75</f>
        <v>680000</v>
      </c>
      <c r="G77" s="424">
        <f>G57+G60+G62+G64+G66+G68+G73+G71+G75</f>
        <v>680000</v>
      </c>
      <c r="H77" s="424">
        <f>H57+H60+H62+H64+H66+H68+H73+H71+H75</f>
        <v>680000</v>
      </c>
      <c r="I77" s="420" t="s">
        <v>164</v>
      </c>
      <c r="J77" s="420" t="s">
        <v>164</v>
      </c>
      <c r="K77" s="420" t="s">
        <v>164</v>
      </c>
    </row>
    <row r="78" spans="1:11" ht="21" customHeight="1">
      <c r="A78" s="278"/>
      <c r="B78" s="278"/>
      <c r="C78" s="278"/>
      <c r="D78" s="278"/>
      <c r="E78" s="278"/>
      <c r="F78" s="278"/>
      <c r="G78" s="278"/>
      <c r="H78" s="278"/>
      <c r="I78" s="278"/>
      <c r="J78" s="278"/>
      <c r="K78" s="927">
        <v>56</v>
      </c>
    </row>
    <row r="79" spans="1:11" ht="21" customHeight="1">
      <c r="A79" s="278" t="s">
        <v>399</v>
      </c>
      <c r="B79" s="1230" t="s">
        <v>1543</v>
      </c>
      <c r="C79" s="278"/>
      <c r="D79" s="278"/>
      <c r="E79" s="278"/>
      <c r="F79" s="278"/>
      <c r="G79" s="278"/>
      <c r="H79" s="278"/>
      <c r="I79" s="278"/>
      <c r="J79" s="278"/>
      <c r="K79" s="278"/>
    </row>
    <row r="80" spans="1:11" ht="21" customHeight="1">
      <c r="A80" s="279"/>
      <c r="B80" s="279"/>
      <c r="C80" s="279"/>
      <c r="D80" s="280" t="s">
        <v>403</v>
      </c>
      <c r="E80" s="1435" t="s">
        <v>404</v>
      </c>
      <c r="F80" s="1436"/>
      <c r="G80" s="1436"/>
      <c r="H80" s="1553"/>
      <c r="I80" s="280" t="s">
        <v>406</v>
      </c>
      <c r="J80" s="280" t="s">
        <v>408</v>
      </c>
      <c r="K80" s="281" t="s">
        <v>410</v>
      </c>
    </row>
    <row r="81" spans="1:12" ht="21" customHeight="1">
      <c r="A81" s="282" t="s">
        <v>401</v>
      </c>
      <c r="B81" s="282" t="s">
        <v>130</v>
      </c>
      <c r="C81" s="282" t="s">
        <v>402</v>
      </c>
      <c r="D81" s="283" t="s">
        <v>411</v>
      </c>
      <c r="E81" s="280">
        <v>2561</v>
      </c>
      <c r="F81" s="280">
        <v>2562</v>
      </c>
      <c r="G81" s="280">
        <v>2563</v>
      </c>
      <c r="H81" s="280">
        <v>2564</v>
      </c>
      <c r="I81" s="282" t="s">
        <v>407</v>
      </c>
      <c r="J81" s="282" t="s">
        <v>409</v>
      </c>
      <c r="K81" s="283" t="s">
        <v>494</v>
      </c>
    </row>
    <row r="82" spans="1:12" ht="21" customHeight="1">
      <c r="A82" s="282"/>
      <c r="B82" s="282"/>
      <c r="C82" s="282"/>
      <c r="D82" s="282" t="s">
        <v>412</v>
      </c>
      <c r="E82" s="282" t="s">
        <v>405</v>
      </c>
      <c r="F82" s="282" t="s">
        <v>405</v>
      </c>
      <c r="G82" s="282" t="s">
        <v>405</v>
      </c>
      <c r="H82" s="282" t="s">
        <v>405</v>
      </c>
      <c r="I82" s="282"/>
      <c r="J82" s="282"/>
      <c r="K82" s="282" t="s">
        <v>495</v>
      </c>
    </row>
    <row r="83" spans="1:12" ht="21" customHeight="1">
      <c r="A83" s="70">
        <v>1</v>
      </c>
      <c r="B83" s="977" t="s">
        <v>434</v>
      </c>
      <c r="C83" s="64" t="s">
        <v>435</v>
      </c>
      <c r="D83" s="299" t="s">
        <v>1067</v>
      </c>
      <c r="E83" s="291">
        <v>150000</v>
      </c>
      <c r="F83" s="291">
        <v>150000</v>
      </c>
      <c r="G83" s="291">
        <v>150000</v>
      </c>
      <c r="H83" s="291">
        <v>150000</v>
      </c>
      <c r="I83" s="292" t="s">
        <v>1137</v>
      </c>
      <c r="J83" s="293" t="s">
        <v>1137</v>
      </c>
      <c r="K83" s="263" t="s">
        <v>1217</v>
      </c>
    </row>
    <row r="84" spans="1:12" ht="21" customHeight="1">
      <c r="A84" s="223"/>
      <c r="B84" s="978" t="s">
        <v>436</v>
      </c>
      <c r="C84" s="65" t="s">
        <v>437</v>
      </c>
      <c r="D84" s="302"/>
      <c r="E84" s="303"/>
      <c r="F84" s="303"/>
      <c r="G84" s="303"/>
      <c r="H84" s="303"/>
      <c r="I84" s="303" t="s">
        <v>1138</v>
      </c>
      <c r="J84" s="304" t="s">
        <v>1063</v>
      </c>
      <c r="K84" s="257" t="s">
        <v>1218</v>
      </c>
    </row>
    <row r="85" spans="1:12" ht="21" customHeight="1">
      <c r="A85" s="108">
        <v>2</v>
      </c>
      <c r="B85" s="180" t="s">
        <v>3383</v>
      </c>
      <c r="C85" s="296" t="s">
        <v>482</v>
      </c>
      <c r="D85" s="69" t="s">
        <v>1048</v>
      </c>
      <c r="E85" s="307">
        <v>10000</v>
      </c>
      <c r="F85" s="307">
        <v>10000</v>
      </c>
      <c r="G85" s="307">
        <v>10000</v>
      </c>
      <c r="H85" s="307">
        <v>10000</v>
      </c>
      <c r="I85" s="297" t="s">
        <v>3390</v>
      </c>
      <c r="J85" s="298" t="s">
        <v>3392</v>
      </c>
      <c r="K85" s="71" t="s">
        <v>1217</v>
      </c>
    </row>
    <row r="86" spans="1:12" ht="21" customHeight="1">
      <c r="A86" s="109"/>
      <c r="B86" s="121"/>
      <c r="C86" s="81"/>
      <c r="D86" s="302"/>
      <c r="E86" s="303"/>
      <c r="F86" s="303"/>
      <c r="G86" s="303"/>
      <c r="H86" s="303"/>
      <c r="I86" s="304" t="s">
        <v>1147</v>
      </c>
      <c r="J86" s="303" t="s">
        <v>1070</v>
      </c>
      <c r="K86" s="223" t="s">
        <v>1218</v>
      </c>
    </row>
    <row r="87" spans="1:12" ht="21" customHeight="1">
      <c r="A87" s="1229" t="s">
        <v>26</v>
      </c>
      <c r="B87" s="423" t="s">
        <v>3393</v>
      </c>
      <c r="C87" s="420" t="s">
        <v>164</v>
      </c>
      <c r="D87" s="420" t="s">
        <v>164</v>
      </c>
      <c r="E87" s="424">
        <f>SUM(E85:E86,E83)</f>
        <v>160000</v>
      </c>
      <c r="F87" s="424">
        <f t="shared" ref="F87:H87" si="0">SUM(F85:F86,F83)</f>
        <v>160000</v>
      </c>
      <c r="G87" s="424">
        <f t="shared" si="0"/>
        <v>160000</v>
      </c>
      <c r="H87" s="424">
        <f t="shared" si="0"/>
        <v>160000</v>
      </c>
      <c r="I87" s="420" t="s">
        <v>164</v>
      </c>
      <c r="J87" s="420" t="s">
        <v>164</v>
      </c>
      <c r="K87" s="420" t="s">
        <v>164</v>
      </c>
    </row>
    <row r="88" spans="1:12" ht="21" customHeight="1">
      <c r="A88" s="1232"/>
      <c r="B88" s="328"/>
      <c r="C88" s="98"/>
      <c r="D88" s="297"/>
      <c r="F88" s="297"/>
      <c r="H88" s="297"/>
      <c r="J88" s="297"/>
      <c r="K88" s="297"/>
    </row>
    <row r="89" spans="1:12" ht="21" customHeight="1">
      <c r="A89" s="1232"/>
      <c r="B89" s="328"/>
      <c r="C89" s="98"/>
      <c r="D89" s="297"/>
      <c r="F89" s="297"/>
      <c r="H89" s="297"/>
      <c r="J89" s="297"/>
      <c r="K89" s="297"/>
    </row>
    <row r="90" spans="1:12" ht="21" customHeight="1">
      <c r="A90" s="1232"/>
      <c r="B90" s="328"/>
      <c r="C90" s="98"/>
      <c r="D90" s="297"/>
      <c r="F90" s="297"/>
      <c r="H90" s="297"/>
      <c r="J90" s="297"/>
      <c r="K90" s="297"/>
    </row>
    <row r="91" spans="1:12" ht="21" customHeight="1">
      <c r="A91" s="1232"/>
      <c r="B91" s="328"/>
      <c r="C91" s="98"/>
      <c r="D91" s="297"/>
      <c r="F91" s="297"/>
      <c r="H91" s="297"/>
      <c r="J91" s="297"/>
      <c r="K91" s="297"/>
    </row>
    <row r="92" spans="1:12" ht="21" customHeight="1">
      <c r="A92" s="1232"/>
      <c r="B92" s="328"/>
      <c r="C92" s="98"/>
      <c r="D92" s="297"/>
      <c r="F92" s="297"/>
      <c r="H92" s="297"/>
      <c r="J92" s="297"/>
      <c r="K92" s="297"/>
    </row>
    <row r="93" spans="1:12" ht="21" customHeight="1">
      <c r="A93" s="1232"/>
      <c r="B93" s="328"/>
      <c r="C93" s="98"/>
      <c r="D93" s="297"/>
      <c r="F93" s="297"/>
      <c r="H93" s="297"/>
      <c r="J93" s="297"/>
      <c r="K93" s="297"/>
    </row>
    <row r="94" spans="1:12" ht="21" customHeight="1">
      <c r="A94" s="1232"/>
      <c r="B94" s="328"/>
      <c r="C94" s="98"/>
      <c r="D94" s="297"/>
      <c r="F94" s="297"/>
      <c r="H94" s="297"/>
      <c r="J94" s="297"/>
      <c r="K94" s="297"/>
    </row>
    <row r="95" spans="1:12" ht="21" customHeight="1">
      <c r="A95" s="1232"/>
      <c r="B95" s="328"/>
      <c r="C95" s="98"/>
      <c r="D95" s="297"/>
      <c r="F95" s="297"/>
      <c r="H95" s="297"/>
      <c r="J95" s="297"/>
      <c r="K95" s="297"/>
    </row>
    <row r="96" spans="1:12" ht="21" customHeight="1">
      <c r="A96" s="1232"/>
      <c r="B96" s="328"/>
      <c r="C96" s="98"/>
      <c r="D96" s="297"/>
      <c r="F96" s="297"/>
      <c r="H96" s="297"/>
      <c r="J96" s="297"/>
      <c r="K96" s="297"/>
      <c r="L96" s="974">
        <v>59</v>
      </c>
    </row>
    <row r="97" spans="1:11" ht="21" customHeight="1">
      <c r="A97" s="1232"/>
      <c r="B97" s="328"/>
      <c r="C97" s="98"/>
      <c r="D97" s="297"/>
      <c r="F97" s="297"/>
      <c r="H97" s="297"/>
      <c r="J97" s="297"/>
      <c r="K97" s="297"/>
    </row>
    <row r="98" spans="1:11" ht="21" customHeight="1">
      <c r="A98" s="1232"/>
      <c r="B98" s="328"/>
      <c r="C98" s="98"/>
      <c r="D98" s="297"/>
      <c r="F98" s="297"/>
      <c r="H98" s="297"/>
      <c r="J98" s="297"/>
      <c r="K98" s="297"/>
    </row>
    <row r="99" spans="1:11" ht="21" customHeight="1">
      <c r="A99" s="1232"/>
      <c r="B99" s="328"/>
      <c r="C99" s="98"/>
      <c r="D99" s="297"/>
      <c r="F99" s="297"/>
      <c r="H99" s="297"/>
      <c r="J99" s="297"/>
      <c r="K99" s="297"/>
    </row>
    <row r="100" spans="1:11" ht="21" customHeight="1">
      <c r="A100" s="1232"/>
      <c r="B100" s="328"/>
      <c r="C100" s="98"/>
      <c r="D100" s="297"/>
      <c r="F100" s="297"/>
      <c r="H100" s="297"/>
      <c r="J100" s="297"/>
      <c r="K100" s="278"/>
    </row>
    <row r="101" spans="1:11" ht="21" customHeight="1">
      <c r="A101" s="1232"/>
      <c r="B101" s="328"/>
      <c r="C101" s="98"/>
      <c r="D101" s="297"/>
      <c r="F101" s="297"/>
      <c r="H101" s="297"/>
      <c r="J101" s="297"/>
      <c r="K101" s="297"/>
    </row>
    <row r="102" spans="1:11" ht="21" customHeight="1">
      <c r="A102" s="1232"/>
      <c r="B102" s="328"/>
      <c r="C102" s="98"/>
      <c r="D102" s="297"/>
      <c r="F102" s="297"/>
      <c r="H102" s="297"/>
      <c r="J102" s="297"/>
      <c r="K102" s="1263">
        <v>57</v>
      </c>
    </row>
    <row r="103" spans="1:11" ht="21" customHeight="1">
      <c r="A103" s="1232"/>
      <c r="B103" s="328"/>
      <c r="C103" s="98"/>
      <c r="D103" s="297"/>
      <c r="F103" s="297"/>
      <c r="H103" s="297"/>
      <c r="J103" s="297"/>
      <c r="K103" s="1263"/>
    </row>
    <row r="104" spans="1:11" ht="21" customHeight="1">
      <c r="A104" s="278"/>
      <c r="B104" s="278"/>
      <c r="C104" s="278"/>
      <c r="D104" s="278"/>
      <c r="E104" s="278"/>
      <c r="F104" s="278"/>
      <c r="G104" s="278"/>
      <c r="H104" s="278"/>
      <c r="I104" s="278"/>
      <c r="J104" s="278"/>
      <c r="K104" s="278"/>
    </row>
    <row r="105" spans="1:11" ht="21" customHeight="1">
      <c r="A105" s="278" t="s">
        <v>399</v>
      </c>
      <c r="B105" s="1230" t="s">
        <v>3394</v>
      </c>
      <c r="C105" s="278"/>
      <c r="D105" s="278"/>
      <c r="E105" s="278"/>
      <c r="F105" s="278"/>
      <c r="G105" s="278"/>
      <c r="H105" s="278"/>
      <c r="I105" s="278"/>
      <c r="J105" s="278"/>
      <c r="K105" s="278"/>
    </row>
    <row r="106" spans="1:11" ht="21" customHeight="1">
      <c r="A106" s="279"/>
      <c r="B106" s="279"/>
      <c r="C106" s="279"/>
      <c r="D106" s="280" t="s">
        <v>403</v>
      </c>
      <c r="E106" s="1435" t="s">
        <v>404</v>
      </c>
      <c r="F106" s="1436"/>
      <c r="G106" s="1436"/>
      <c r="H106" s="1553"/>
      <c r="I106" s="280" t="s">
        <v>406</v>
      </c>
      <c r="J106" s="280" t="s">
        <v>408</v>
      </c>
      <c r="K106" s="281" t="s">
        <v>410</v>
      </c>
    </row>
    <row r="107" spans="1:11" ht="21" customHeight="1">
      <c r="A107" s="282" t="s">
        <v>401</v>
      </c>
      <c r="B107" s="282" t="s">
        <v>130</v>
      </c>
      <c r="C107" s="282" t="s">
        <v>402</v>
      </c>
      <c r="D107" s="283" t="s">
        <v>411</v>
      </c>
      <c r="E107" s="280">
        <v>2561</v>
      </c>
      <c r="F107" s="280">
        <v>2562</v>
      </c>
      <c r="G107" s="280">
        <v>2563</v>
      </c>
      <c r="H107" s="280">
        <v>2564</v>
      </c>
      <c r="I107" s="282" t="s">
        <v>407</v>
      </c>
      <c r="J107" s="282" t="s">
        <v>409</v>
      </c>
      <c r="K107" s="283" t="s">
        <v>494</v>
      </c>
    </row>
    <row r="108" spans="1:11" ht="21" customHeight="1">
      <c r="A108" s="284"/>
      <c r="B108" s="284"/>
      <c r="C108" s="284"/>
      <c r="D108" s="284" t="s">
        <v>412</v>
      </c>
      <c r="E108" s="284" t="s">
        <v>405</v>
      </c>
      <c r="F108" s="284" t="s">
        <v>405</v>
      </c>
      <c r="G108" s="284" t="s">
        <v>405</v>
      </c>
      <c r="H108" s="284" t="s">
        <v>405</v>
      </c>
      <c r="I108" s="282"/>
      <c r="J108" s="282"/>
      <c r="K108" s="282" t="s">
        <v>495</v>
      </c>
    </row>
    <row r="109" spans="1:11" ht="21" customHeight="1">
      <c r="A109" s="107">
        <v>1</v>
      </c>
      <c r="B109" s="288" t="s">
        <v>453</v>
      </c>
      <c r="C109" s="287" t="s">
        <v>1071</v>
      </c>
      <c r="D109" s="306" t="s">
        <v>1079</v>
      </c>
      <c r="E109" s="307">
        <v>30000</v>
      </c>
      <c r="F109" s="307">
        <v>30000</v>
      </c>
      <c r="G109" s="307">
        <v>30000</v>
      </c>
      <c r="H109" s="307">
        <v>30000</v>
      </c>
      <c r="I109" s="263" t="s">
        <v>1186</v>
      </c>
      <c r="J109" s="306" t="s">
        <v>1082</v>
      </c>
      <c r="K109" s="298" t="s">
        <v>1010</v>
      </c>
    </row>
    <row r="110" spans="1:11" ht="21" customHeight="1">
      <c r="A110" s="109"/>
      <c r="B110" s="121"/>
      <c r="C110" s="309" t="s">
        <v>1072</v>
      </c>
      <c r="E110" s="298"/>
      <c r="F110" s="298"/>
      <c r="G110" s="298"/>
      <c r="H110" s="298"/>
      <c r="I110" s="257" t="s">
        <v>1104</v>
      </c>
      <c r="K110" s="298"/>
    </row>
    <row r="111" spans="1:11" ht="21" customHeight="1">
      <c r="A111" s="107">
        <v>2</v>
      </c>
      <c r="B111" s="288" t="s">
        <v>1075</v>
      </c>
      <c r="C111" s="287" t="s">
        <v>1721</v>
      </c>
      <c r="D111" s="292" t="s">
        <v>1079</v>
      </c>
      <c r="E111" s="291">
        <v>1500000</v>
      </c>
      <c r="F111" s="291">
        <v>1500000</v>
      </c>
      <c r="G111" s="291">
        <v>1500000</v>
      </c>
      <c r="H111" s="291">
        <v>1500000</v>
      </c>
      <c r="I111" s="263" t="s">
        <v>1186</v>
      </c>
      <c r="J111" s="287" t="s">
        <v>1083</v>
      </c>
      <c r="K111" s="292" t="s">
        <v>1010</v>
      </c>
    </row>
    <row r="112" spans="1:11" ht="21" customHeight="1">
      <c r="A112" s="109"/>
      <c r="B112" s="180" t="s">
        <v>1076</v>
      </c>
      <c r="C112" s="296" t="s">
        <v>1004</v>
      </c>
      <c r="D112" s="303"/>
      <c r="E112" s="303"/>
      <c r="F112" s="303"/>
      <c r="G112" s="303"/>
      <c r="H112" s="303"/>
      <c r="I112" s="254" t="s">
        <v>1104</v>
      </c>
      <c r="J112" s="296" t="s">
        <v>1084</v>
      </c>
      <c r="K112" s="303"/>
    </row>
    <row r="113" spans="1:12" ht="21" customHeight="1">
      <c r="A113" s="1235">
        <v>3</v>
      </c>
      <c r="B113" s="288" t="s">
        <v>454</v>
      </c>
      <c r="C113" s="287" t="s">
        <v>455</v>
      </c>
      <c r="D113" s="306" t="s">
        <v>1214</v>
      </c>
      <c r="E113" s="291">
        <v>100000</v>
      </c>
      <c r="F113" s="291">
        <v>100000</v>
      </c>
      <c r="G113" s="291">
        <v>100000</v>
      </c>
      <c r="H113" s="268">
        <v>100000</v>
      </c>
      <c r="I113" s="263" t="s">
        <v>1186</v>
      </c>
      <c r="J113" s="293" t="s">
        <v>1085</v>
      </c>
      <c r="K113" s="292" t="s">
        <v>1010</v>
      </c>
    </row>
    <row r="114" spans="1:12" ht="21" customHeight="1">
      <c r="A114" s="1235"/>
      <c r="B114" s="180" t="s">
        <v>456</v>
      </c>
      <c r="C114" s="386" t="s">
        <v>457</v>
      </c>
      <c r="E114" s="298"/>
      <c r="F114" s="298"/>
      <c r="G114" s="298"/>
      <c r="H114" s="69"/>
      <c r="I114" s="254" t="s">
        <v>1104</v>
      </c>
      <c r="J114" s="297" t="s">
        <v>1086</v>
      </c>
      <c r="K114" s="298"/>
    </row>
    <row r="115" spans="1:12" ht="21" customHeight="1">
      <c r="A115" s="1235"/>
      <c r="B115" s="180" t="s">
        <v>458</v>
      </c>
      <c r="C115" s="386" t="s">
        <v>459</v>
      </c>
      <c r="D115" s="69"/>
      <c r="E115" s="298"/>
      <c r="F115" s="298"/>
      <c r="G115" s="298"/>
      <c r="H115" s="69"/>
      <c r="I115" s="254"/>
      <c r="J115" s="297"/>
      <c r="K115" s="298"/>
    </row>
    <row r="116" spans="1:12" ht="21" customHeight="1">
      <c r="A116" s="1235"/>
      <c r="B116" s="180"/>
      <c r="C116" s="386" t="s">
        <v>460</v>
      </c>
      <c r="D116" s="69"/>
      <c r="E116" s="298"/>
      <c r="F116" s="298"/>
      <c r="G116" s="298"/>
      <c r="H116" s="69"/>
      <c r="I116" s="254"/>
      <c r="J116" s="297"/>
      <c r="K116" s="298"/>
    </row>
    <row r="117" spans="1:12" ht="21" customHeight="1">
      <c r="A117" s="1235"/>
      <c r="B117" s="180"/>
      <c r="C117" s="387" t="s">
        <v>461</v>
      </c>
      <c r="D117" s="69"/>
      <c r="E117" s="298"/>
      <c r="F117" s="298"/>
      <c r="G117" s="298"/>
      <c r="H117" s="69"/>
      <c r="I117" s="254"/>
      <c r="J117" s="297"/>
      <c r="K117" s="298"/>
    </row>
    <row r="118" spans="1:12" ht="21" customHeight="1">
      <c r="A118" s="1235"/>
      <c r="B118" s="388"/>
      <c r="C118" s="389" t="s">
        <v>462</v>
      </c>
      <c r="D118" s="302"/>
      <c r="E118" s="303"/>
      <c r="F118" s="303"/>
      <c r="G118" s="303"/>
      <c r="H118" s="302"/>
      <c r="I118" s="257"/>
      <c r="J118" s="304"/>
      <c r="K118" s="303"/>
    </row>
    <row r="119" spans="1:12" ht="21" customHeight="1">
      <c r="A119" s="107">
        <v>4</v>
      </c>
      <c r="B119" s="288" t="s">
        <v>1077</v>
      </c>
      <c r="C119" s="296" t="s">
        <v>1073</v>
      </c>
      <c r="D119" s="299" t="s">
        <v>1081</v>
      </c>
      <c r="E119" s="291">
        <v>60000</v>
      </c>
      <c r="F119" s="291">
        <v>60000</v>
      </c>
      <c r="G119" s="291">
        <v>60000</v>
      </c>
      <c r="H119" s="291">
        <v>60000</v>
      </c>
      <c r="I119" s="254" t="s">
        <v>1186</v>
      </c>
      <c r="J119" s="306" t="s">
        <v>1087</v>
      </c>
      <c r="K119" s="292" t="s">
        <v>1010</v>
      </c>
    </row>
    <row r="120" spans="1:12" ht="21" customHeight="1">
      <c r="A120" s="109"/>
      <c r="B120" s="121" t="s">
        <v>1078</v>
      </c>
      <c r="C120" s="309" t="s">
        <v>1074</v>
      </c>
      <c r="D120" s="302"/>
      <c r="E120" s="303"/>
      <c r="F120" s="303"/>
      <c r="G120" s="303"/>
      <c r="H120" s="303"/>
      <c r="I120" s="257" t="s">
        <v>1104</v>
      </c>
      <c r="J120" s="306" t="s">
        <v>1088</v>
      </c>
      <c r="K120" s="303"/>
    </row>
    <row r="121" spans="1:12" ht="21" customHeight="1">
      <c r="A121" s="107">
        <v>5</v>
      </c>
      <c r="B121" s="288" t="s">
        <v>3395</v>
      </c>
      <c r="C121" s="337" t="s">
        <v>469</v>
      </c>
      <c r="D121" s="299" t="s">
        <v>1048</v>
      </c>
      <c r="E121" s="291">
        <v>100000</v>
      </c>
      <c r="F121" s="291">
        <v>100000</v>
      </c>
      <c r="G121" s="291">
        <v>100000</v>
      </c>
      <c r="H121" s="291">
        <v>100000</v>
      </c>
      <c r="I121" s="263" t="s">
        <v>3396</v>
      </c>
      <c r="J121" s="293" t="s">
        <v>3392</v>
      </c>
      <c r="K121" s="292" t="s">
        <v>1010</v>
      </c>
    </row>
    <row r="122" spans="1:12" ht="21" customHeight="1">
      <c r="A122" s="109"/>
      <c r="B122" s="121"/>
      <c r="C122" s="81" t="s">
        <v>463</v>
      </c>
      <c r="D122" s="302"/>
      <c r="E122" s="303"/>
      <c r="F122" s="303"/>
      <c r="G122" s="303"/>
      <c r="H122" s="303"/>
      <c r="I122" s="257" t="s">
        <v>3397</v>
      </c>
      <c r="J122" s="304" t="s">
        <v>3398</v>
      </c>
      <c r="K122" s="303"/>
    </row>
    <row r="123" spans="1:12" ht="21" customHeight="1">
      <c r="A123" s="425">
        <v>6</v>
      </c>
      <c r="B123" s="86" t="s">
        <v>472</v>
      </c>
      <c r="C123" s="287" t="s">
        <v>1093</v>
      </c>
      <c r="D123" s="279" t="s">
        <v>1048</v>
      </c>
      <c r="E123" s="319">
        <v>300000</v>
      </c>
      <c r="F123" s="319">
        <v>300000</v>
      </c>
      <c r="G123" s="319">
        <v>300000</v>
      </c>
      <c r="H123" s="319">
        <v>300000</v>
      </c>
      <c r="I123" s="279" t="s">
        <v>1103</v>
      </c>
      <c r="J123" s="287" t="s">
        <v>1097</v>
      </c>
      <c r="K123" s="279" t="s">
        <v>1010</v>
      </c>
    </row>
    <row r="124" spans="1:12" ht="21" customHeight="1">
      <c r="A124" s="499"/>
      <c r="B124" s="175" t="s">
        <v>473</v>
      </c>
      <c r="C124" s="296" t="s">
        <v>1094</v>
      </c>
      <c r="D124" s="294"/>
      <c r="E124" s="294"/>
      <c r="F124" s="294"/>
      <c r="G124" s="294"/>
      <c r="H124" s="294"/>
      <c r="I124" s="294" t="s">
        <v>1104</v>
      </c>
      <c r="J124" s="296" t="s">
        <v>1095</v>
      </c>
      <c r="K124" s="294"/>
    </row>
    <row r="125" spans="1:12" ht="21" customHeight="1">
      <c r="A125" s="426"/>
      <c r="B125" s="87"/>
      <c r="C125" s="87" t="s">
        <v>1090</v>
      </c>
      <c r="D125" s="300"/>
      <c r="E125" s="300"/>
      <c r="F125" s="300"/>
      <c r="G125" s="300"/>
      <c r="H125" s="300"/>
      <c r="I125" s="300" t="s">
        <v>1102</v>
      </c>
      <c r="J125" s="87" t="s">
        <v>1096</v>
      </c>
      <c r="K125" s="300"/>
      <c r="L125" s="974">
        <v>61</v>
      </c>
    </row>
    <row r="126" spans="1:12" ht="21" customHeight="1">
      <c r="A126" s="278"/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</row>
    <row r="127" spans="1:12" ht="21" customHeight="1">
      <c r="A127" s="278"/>
      <c r="B127" s="278"/>
      <c r="C127" s="278"/>
      <c r="D127" s="278"/>
      <c r="E127" s="278"/>
      <c r="F127" s="278"/>
      <c r="G127" s="278"/>
      <c r="H127" s="278"/>
      <c r="I127" s="278"/>
      <c r="J127" s="278"/>
      <c r="K127" s="278"/>
    </row>
    <row r="128" spans="1:12" ht="21" customHeight="1">
      <c r="A128" s="278"/>
      <c r="B128" s="278"/>
      <c r="C128" s="278"/>
      <c r="D128" s="278"/>
      <c r="E128" s="278"/>
      <c r="F128" s="278"/>
      <c r="G128" s="278"/>
      <c r="H128" s="278"/>
      <c r="I128" s="278"/>
      <c r="J128" s="278"/>
      <c r="K128" s="278"/>
    </row>
    <row r="129" spans="1:12" ht="21" customHeight="1">
      <c r="A129" s="278"/>
      <c r="B129" s="278"/>
      <c r="C129" s="278"/>
      <c r="D129" s="278"/>
      <c r="E129" s="278"/>
      <c r="F129" s="278"/>
      <c r="G129" s="278"/>
      <c r="H129" s="278"/>
      <c r="I129" s="278"/>
      <c r="J129" s="278"/>
      <c r="K129" s="1263">
        <v>58</v>
      </c>
    </row>
    <row r="130" spans="1:12" ht="21" customHeight="1">
      <c r="A130" s="278"/>
      <c r="B130" s="278"/>
      <c r="C130" s="278"/>
      <c r="D130" s="278"/>
      <c r="E130" s="278"/>
      <c r="F130" s="278"/>
      <c r="G130" s="278"/>
      <c r="H130" s="278"/>
      <c r="I130" s="278"/>
      <c r="J130" s="278"/>
      <c r="K130" s="278"/>
    </row>
    <row r="131" spans="1:12" ht="21" customHeight="1">
      <c r="A131" s="279"/>
      <c r="B131" s="279"/>
      <c r="C131" s="279"/>
      <c r="D131" s="280" t="s">
        <v>403</v>
      </c>
      <c r="E131" s="1435" t="s">
        <v>404</v>
      </c>
      <c r="F131" s="1436"/>
      <c r="G131" s="1436"/>
      <c r="H131" s="1553"/>
      <c r="I131" s="280" t="s">
        <v>406</v>
      </c>
      <c r="J131" s="280" t="s">
        <v>408</v>
      </c>
      <c r="K131" s="281" t="s">
        <v>410</v>
      </c>
      <c r="L131" s="1054"/>
    </row>
    <row r="132" spans="1:12" ht="21" customHeight="1">
      <c r="A132" s="282" t="s">
        <v>401</v>
      </c>
      <c r="B132" s="282" t="s">
        <v>130</v>
      </c>
      <c r="C132" s="282" t="s">
        <v>402</v>
      </c>
      <c r="D132" s="283" t="s">
        <v>411</v>
      </c>
      <c r="E132" s="280">
        <v>2561</v>
      </c>
      <c r="F132" s="280">
        <v>2562</v>
      </c>
      <c r="G132" s="280">
        <v>2563</v>
      </c>
      <c r="H132" s="280">
        <v>2564</v>
      </c>
      <c r="I132" s="282" t="s">
        <v>407</v>
      </c>
      <c r="J132" s="282" t="s">
        <v>409</v>
      </c>
      <c r="K132" s="283" t="s">
        <v>494</v>
      </c>
    </row>
    <row r="133" spans="1:12" ht="21" customHeight="1">
      <c r="A133" s="284"/>
      <c r="B133" s="284"/>
      <c r="C133" s="284"/>
      <c r="D133" s="284" t="s">
        <v>412</v>
      </c>
      <c r="E133" s="284" t="s">
        <v>405</v>
      </c>
      <c r="F133" s="284" t="s">
        <v>405</v>
      </c>
      <c r="G133" s="284" t="s">
        <v>405</v>
      </c>
      <c r="H133" s="284" t="s">
        <v>405</v>
      </c>
      <c r="I133" s="284"/>
      <c r="J133" s="284"/>
      <c r="K133" s="284" t="s">
        <v>495</v>
      </c>
    </row>
    <row r="134" spans="1:12" ht="21" customHeight="1">
      <c r="A134" s="425">
        <v>7</v>
      </c>
      <c r="B134" s="177" t="s">
        <v>475</v>
      </c>
      <c r="C134" s="296" t="s">
        <v>476</v>
      </c>
      <c r="D134" s="316" t="s">
        <v>1080</v>
      </c>
      <c r="E134" s="319">
        <v>100000</v>
      </c>
      <c r="F134" s="319">
        <v>100000</v>
      </c>
      <c r="G134" s="319">
        <v>100000</v>
      </c>
      <c r="H134" s="319">
        <v>100000</v>
      </c>
      <c r="I134" s="279" t="s">
        <v>1089</v>
      </c>
      <c r="J134" s="329" t="s">
        <v>1098</v>
      </c>
      <c r="K134" s="292" t="s">
        <v>1010</v>
      </c>
      <c r="L134" s="974">
        <v>62</v>
      </c>
    </row>
    <row r="135" spans="1:12" ht="21" customHeight="1">
      <c r="A135" s="426"/>
      <c r="B135" s="178" t="s">
        <v>477</v>
      </c>
      <c r="C135" s="309" t="s">
        <v>478</v>
      </c>
      <c r="D135" s="332" t="s">
        <v>477</v>
      </c>
      <c r="E135" s="300"/>
      <c r="F135" s="300"/>
      <c r="G135" s="300"/>
      <c r="H135" s="300"/>
      <c r="I135" s="294"/>
      <c r="J135" s="324" t="s">
        <v>478</v>
      </c>
      <c r="K135" s="303"/>
    </row>
    <row r="136" spans="1:12" ht="21" customHeight="1">
      <c r="A136" s="107">
        <v>8</v>
      </c>
      <c r="B136" s="1028" t="s">
        <v>3399</v>
      </c>
      <c r="C136" s="179" t="s">
        <v>482</v>
      </c>
      <c r="D136" s="279" t="s">
        <v>1048</v>
      </c>
      <c r="E136" s="319">
        <v>10000</v>
      </c>
      <c r="F136" s="319">
        <v>10000</v>
      </c>
      <c r="G136" s="319">
        <v>10000</v>
      </c>
      <c r="H136" s="319">
        <v>10000</v>
      </c>
      <c r="I136" s="279" t="s">
        <v>1089</v>
      </c>
      <c r="J136" s="179" t="s">
        <v>3400</v>
      </c>
      <c r="K136" s="279" t="s">
        <v>1217</v>
      </c>
    </row>
    <row r="137" spans="1:12" ht="21" customHeight="1">
      <c r="A137" s="109"/>
      <c r="B137" s="1264" t="s">
        <v>3401</v>
      </c>
      <c r="C137" s="1265"/>
      <c r="D137" s="300"/>
      <c r="E137" s="300"/>
      <c r="F137" s="300"/>
      <c r="G137" s="300"/>
      <c r="H137" s="300"/>
      <c r="I137" s="300"/>
      <c r="J137" s="1265" t="s">
        <v>1070</v>
      </c>
      <c r="K137" s="300" t="s">
        <v>1218</v>
      </c>
    </row>
    <row r="138" spans="1:12" ht="21" customHeight="1">
      <c r="A138" s="425">
        <v>9</v>
      </c>
      <c r="B138" s="177" t="s">
        <v>3387</v>
      </c>
      <c r="C138" s="337" t="s">
        <v>1091</v>
      </c>
      <c r="D138" s="278" t="s">
        <v>1048</v>
      </c>
      <c r="E138" s="346">
        <v>20000</v>
      </c>
      <c r="F138" s="346">
        <v>20000</v>
      </c>
      <c r="G138" s="346">
        <v>20000</v>
      </c>
      <c r="H138" s="346">
        <v>20000</v>
      </c>
      <c r="I138" s="279" t="s">
        <v>1089</v>
      </c>
      <c r="J138" s="337" t="s">
        <v>3388</v>
      </c>
      <c r="K138" s="294" t="s">
        <v>1010</v>
      </c>
    </row>
    <row r="139" spans="1:12" ht="21" customHeight="1">
      <c r="A139" s="426"/>
      <c r="B139" s="178"/>
      <c r="C139" s="81" t="s">
        <v>1092</v>
      </c>
      <c r="D139" s="278"/>
      <c r="E139" s="294"/>
      <c r="F139" s="294"/>
      <c r="G139" s="294"/>
      <c r="H139" s="294"/>
      <c r="I139" s="294"/>
      <c r="J139" s="81" t="s">
        <v>1092</v>
      </c>
      <c r="K139" s="294"/>
    </row>
    <row r="140" spans="1:12" ht="21" customHeight="1">
      <c r="A140" s="425">
        <v>10</v>
      </c>
      <c r="B140" s="989" t="s">
        <v>483</v>
      </c>
      <c r="C140" s="287" t="s">
        <v>484</v>
      </c>
      <c r="D140" s="316" t="s">
        <v>1101</v>
      </c>
      <c r="E140" s="319">
        <v>100000</v>
      </c>
      <c r="F140" s="319">
        <v>100000</v>
      </c>
      <c r="G140" s="319">
        <v>100000</v>
      </c>
      <c r="H140" s="319">
        <v>100000</v>
      </c>
      <c r="I140" s="279" t="s">
        <v>1089</v>
      </c>
      <c r="J140" s="287" t="s">
        <v>1099</v>
      </c>
      <c r="K140" s="279" t="s">
        <v>1010</v>
      </c>
    </row>
    <row r="141" spans="1:12" ht="21" customHeight="1">
      <c r="A141" s="426"/>
      <c r="B141" s="83" t="s">
        <v>485</v>
      </c>
      <c r="C141" s="309" t="s">
        <v>486</v>
      </c>
      <c r="D141" s="332"/>
      <c r="E141" s="300"/>
      <c r="F141" s="300"/>
      <c r="G141" s="300"/>
      <c r="H141" s="300"/>
      <c r="I141" s="294"/>
      <c r="J141" s="309" t="s">
        <v>485</v>
      </c>
      <c r="K141" s="300"/>
    </row>
    <row r="142" spans="1:12" ht="21" customHeight="1">
      <c r="A142" s="425">
        <v>11</v>
      </c>
      <c r="B142" s="177" t="s">
        <v>3383</v>
      </c>
      <c r="C142" s="287" t="s">
        <v>482</v>
      </c>
      <c r="D142" s="316" t="s">
        <v>1048</v>
      </c>
      <c r="E142" s="319">
        <v>10000</v>
      </c>
      <c r="F142" s="319">
        <v>10000</v>
      </c>
      <c r="G142" s="319">
        <v>10000</v>
      </c>
      <c r="H142" s="319">
        <v>10000</v>
      </c>
      <c r="I142" s="279" t="s">
        <v>1089</v>
      </c>
      <c r="J142" s="179" t="s">
        <v>3400</v>
      </c>
      <c r="K142" s="279" t="s">
        <v>1010</v>
      </c>
    </row>
    <row r="143" spans="1:12" ht="21" customHeight="1">
      <c r="A143" s="426"/>
      <c r="B143" s="178" t="s">
        <v>3384</v>
      </c>
      <c r="C143" s="81"/>
      <c r="D143" s="332"/>
      <c r="E143" s="300"/>
      <c r="F143" s="300"/>
      <c r="G143" s="300"/>
      <c r="H143" s="300"/>
      <c r="I143" s="300"/>
      <c r="J143" s="1265" t="s">
        <v>1070</v>
      </c>
      <c r="K143" s="300"/>
    </row>
    <row r="144" spans="1:12" ht="21" customHeight="1">
      <c r="A144" s="425">
        <v>12</v>
      </c>
      <c r="B144" s="62" t="s">
        <v>3376</v>
      </c>
      <c r="C144" s="337" t="s">
        <v>3377</v>
      </c>
      <c r="D144" s="316" t="s">
        <v>1048</v>
      </c>
      <c r="E144" s="319">
        <v>10000</v>
      </c>
      <c r="F144" s="319">
        <v>10000</v>
      </c>
      <c r="G144" s="319">
        <v>10000</v>
      </c>
      <c r="H144" s="319">
        <v>10000</v>
      </c>
      <c r="I144" s="279" t="s">
        <v>1089</v>
      </c>
      <c r="J144" s="179" t="s">
        <v>3400</v>
      </c>
      <c r="K144" s="279" t="s">
        <v>1010</v>
      </c>
    </row>
    <row r="145" spans="1:11" ht="21" customHeight="1">
      <c r="A145" s="426"/>
      <c r="B145" s="63"/>
      <c r="C145" s="81" t="s">
        <v>3379</v>
      </c>
      <c r="D145" s="332"/>
      <c r="E145" s="300"/>
      <c r="F145" s="300"/>
      <c r="G145" s="300"/>
      <c r="H145" s="300"/>
      <c r="I145" s="300"/>
      <c r="J145" s="1265" t="s">
        <v>1070</v>
      </c>
      <c r="K145" s="300"/>
    </row>
    <row r="146" spans="1:11" ht="21" customHeight="1">
      <c r="A146" s="425">
        <v>13</v>
      </c>
      <c r="B146" s="62" t="s">
        <v>2853</v>
      </c>
      <c r="C146" s="337" t="s">
        <v>2854</v>
      </c>
      <c r="D146" s="316" t="s">
        <v>2856</v>
      </c>
      <c r="E146" s="291">
        <v>3500000</v>
      </c>
      <c r="F146" s="291">
        <v>3500000</v>
      </c>
      <c r="G146" s="291">
        <v>3500000</v>
      </c>
      <c r="H146" s="291">
        <v>3500000</v>
      </c>
      <c r="I146" s="292" t="s">
        <v>2859</v>
      </c>
      <c r="J146" s="179" t="s">
        <v>2857</v>
      </c>
      <c r="K146" s="279" t="s">
        <v>1010</v>
      </c>
    </row>
    <row r="147" spans="1:11" ht="21" customHeight="1">
      <c r="A147" s="499"/>
      <c r="B147" s="1266" t="s">
        <v>657</v>
      </c>
      <c r="C147" s="80" t="s">
        <v>2855</v>
      </c>
      <c r="D147" s="322"/>
      <c r="E147" s="298"/>
      <c r="F147" s="298"/>
      <c r="G147" s="298"/>
      <c r="H147" s="298"/>
      <c r="I147" s="1267" t="s">
        <v>2860</v>
      </c>
      <c r="J147" s="189" t="s">
        <v>2858</v>
      </c>
      <c r="K147" s="294"/>
    </row>
    <row r="148" spans="1:11" ht="21" customHeight="1">
      <c r="A148" s="1229" t="s">
        <v>26</v>
      </c>
      <c r="B148" s="1268" t="s">
        <v>3402</v>
      </c>
      <c r="C148" s="420" t="s">
        <v>164</v>
      </c>
      <c r="D148" s="420" t="s">
        <v>164</v>
      </c>
      <c r="E148" s="424">
        <f>SUM(E146:E147,E144,E142,E140,E138,E136,E134,E113,E111,E119,E121,E123,E109)</f>
        <v>5840000</v>
      </c>
      <c r="F148" s="424">
        <f>SUM(F146:F147,F144,F142,F140,F138,F136,F134,F113,F111,F119,F121,F123,F109)</f>
        <v>5840000</v>
      </c>
      <c r="G148" s="424">
        <f>SUM(G146:G147,G144,G142,G140,G138,G136,G134,G113,G111,G119,G121,G123,G109)</f>
        <v>5840000</v>
      </c>
      <c r="H148" s="424">
        <f>SUM(H146:H147,H144,H142,H140,H138,H136,H134,H113,H111,H119,H121,H123,H109)</f>
        <v>5840000</v>
      </c>
      <c r="I148" s="420" t="s">
        <v>164</v>
      </c>
      <c r="J148" s="420" t="s">
        <v>164</v>
      </c>
      <c r="K148" s="420" t="s">
        <v>164</v>
      </c>
    </row>
    <row r="149" spans="1:11" ht="21" customHeight="1">
      <c r="A149" s="278"/>
      <c r="B149" s="278"/>
      <c r="C149" s="278"/>
      <c r="D149" s="278"/>
      <c r="E149" s="278"/>
      <c r="F149" s="278"/>
      <c r="G149" s="278"/>
      <c r="H149" s="278"/>
      <c r="I149" s="278"/>
      <c r="J149" s="278"/>
      <c r="K149" s="278"/>
    </row>
    <row r="150" spans="1:11" ht="21" customHeight="1">
      <c r="A150" s="278"/>
      <c r="B150" s="278"/>
      <c r="C150" s="278"/>
      <c r="D150" s="278"/>
      <c r="E150" s="278"/>
      <c r="F150" s="278"/>
      <c r="G150" s="278"/>
      <c r="H150" s="278"/>
      <c r="I150" s="278"/>
      <c r="J150" s="278"/>
      <c r="K150" s="1263"/>
    </row>
    <row r="151" spans="1:11" ht="21" customHeight="1">
      <c r="A151" s="278"/>
      <c r="B151" s="278"/>
      <c r="C151" s="278"/>
      <c r="D151" s="278"/>
      <c r="E151" s="278"/>
      <c r="F151" s="278"/>
      <c r="G151" s="278"/>
      <c r="H151" s="278"/>
      <c r="I151" s="278"/>
      <c r="J151" s="278"/>
      <c r="K151" s="1263"/>
    </row>
    <row r="152" spans="1:11" ht="21" customHeight="1">
      <c r="A152" s="278"/>
      <c r="B152" s="278"/>
      <c r="C152" s="278"/>
      <c r="D152" s="278"/>
      <c r="E152" s="278"/>
      <c r="F152" s="278"/>
      <c r="G152" s="278"/>
      <c r="H152" s="278"/>
      <c r="I152" s="278"/>
      <c r="J152" s="278"/>
      <c r="K152" s="1263"/>
    </row>
    <row r="153" spans="1:11" ht="21" customHeight="1">
      <c r="A153" s="278"/>
      <c r="B153" s="278"/>
      <c r="C153" s="278"/>
      <c r="D153" s="278"/>
      <c r="E153" s="278"/>
      <c r="F153" s="278"/>
      <c r="G153" s="278"/>
      <c r="H153" s="278"/>
      <c r="I153" s="278"/>
      <c r="J153" s="278"/>
      <c r="K153" s="1263"/>
    </row>
    <row r="154" spans="1:11" ht="21" customHeight="1">
      <c r="A154" s="278"/>
      <c r="B154" s="278"/>
      <c r="C154" s="278"/>
      <c r="D154" s="278"/>
      <c r="E154" s="278"/>
      <c r="F154" s="278"/>
      <c r="G154" s="278"/>
      <c r="H154" s="278"/>
      <c r="I154" s="278"/>
      <c r="J154" s="278"/>
      <c r="K154" s="1263">
        <v>59</v>
      </c>
    </row>
    <row r="155" spans="1:11" ht="21" customHeight="1">
      <c r="A155" s="278"/>
      <c r="B155" s="278"/>
      <c r="C155" s="278"/>
      <c r="D155" s="278"/>
      <c r="E155" s="278"/>
      <c r="F155" s="278"/>
      <c r="G155" s="278"/>
      <c r="H155" s="278"/>
      <c r="I155" s="278"/>
      <c r="J155" s="278"/>
      <c r="K155" s="1263"/>
    </row>
    <row r="156" spans="1:11" ht="21" customHeight="1">
      <c r="A156" s="278"/>
      <c r="B156" s="278"/>
      <c r="C156" s="278"/>
      <c r="D156" s="278"/>
      <c r="E156" s="278"/>
      <c r="F156" s="278"/>
      <c r="G156" s="278"/>
      <c r="H156" s="278"/>
      <c r="I156" s="278"/>
      <c r="J156" s="278"/>
      <c r="K156" s="1263"/>
    </row>
    <row r="157" spans="1:11" ht="21" customHeight="1">
      <c r="A157" s="278" t="s">
        <v>399</v>
      </c>
      <c r="B157" s="1230" t="s">
        <v>3403</v>
      </c>
      <c r="C157" s="278"/>
      <c r="D157" s="278"/>
      <c r="E157" s="278"/>
      <c r="F157" s="278"/>
      <c r="G157" s="278"/>
      <c r="H157" s="278"/>
      <c r="I157" s="278"/>
      <c r="J157" s="278"/>
      <c r="K157" s="278"/>
    </row>
    <row r="158" spans="1:11" ht="21" customHeight="1">
      <c r="A158" s="279"/>
      <c r="B158" s="279"/>
      <c r="C158" s="279"/>
      <c r="D158" s="280" t="s">
        <v>403</v>
      </c>
      <c r="E158" s="1435" t="s">
        <v>404</v>
      </c>
      <c r="F158" s="1436"/>
      <c r="G158" s="1436"/>
      <c r="H158" s="1553"/>
      <c r="I158" s="280" t="s">
        <v>406</v>
      </c>
      <c r="J158" s="280" t="s">
        <v>408</v>
      </c>
      <c r="K158" s="281" t="s">
        <v>410</v>
      </c>
    </row>
    <row r="159" spans="1:11" ht="21" customHeight="1">
      <c r="A159" s="282" t="s">
        <v>401</v>
      </c>
      <c r="B159" s="282" t="s">
        <v>130</v>
      </c>
      <c r="C159" s="282" t="s">
        <v>402</v>
      </c>
      <c r="D159" s="283" t="s">
        <v>411</v>
      </c>
      <c r="E159" s="280">
        <v>2561</v>
      </c>
      <c r="F159" s="280">
        <v>2562</v>
      </c>
      <c r="G159" s="280">
        <v>2563</v>
      </c>
      <c r="H159" s="280">
        <v>2564</v>
      </c>
      <c r="I159" s="282" t="s">
        <v>407</v>
      </c>
      <c r="J159" s="282" t="s">
        <v>409</v>
      </c>
      <c r="K159" s="283" t="s">
        <v>494</v>
      </c>
    </row>
    <row r="160" spans="1:11" ht="21" customHeight="1">
      <c r="A160" s="282"/>
      <c r="B160" s="282"/>
      <c r="C160" s="282"/>
      <c r="D160" s="284" t="s">
        <v>412</v>
      </c>
      <c r="E160" s="284" t="s">
        <v>405</v>
      </c>
      <c r="F160" s="284" t="s">
        <v>405</v>
      </c>
      <c r="G160" s="284" t="s">
        <v>405</v>
      </c>
      <c r="H160" s="284" t="s">
        <v>405</v>
      </c>
      <c r="I160" s="284"/>
      <c r="J160" s="284"/>
      <c r="K160" s="284" t="s">
        <v>495</v>
      </c>
    </row>
    <row r="161" spans="1:12" ht="21" customHeight="1">
      <c r="A161" s="188">
        <v>1</v>
      </c>
      <c r="B161" s="989" t="s">
        <v>442</v>
      </c>
      <c r="C161" s="287" t="s">
        <v>443</v>
      </c>
      <c r="D161" s="278" t="s">
        <v>1048</v>
      </c>
      <c r="E161" s="346">
        <v>10000</v>
      </c>
      <c r="F161" s="346">
        <v>10000</v>
      </c>
      <c r="G161" s="346">
        <v>10000</v>
      </c>
      <c r="H161" s="346">
        <v>10000</v>
      </c>
      <c r="I161" s="294" t="s">
        <v>1117</v>
      </c>
      <c r="J161" s="287" t="s">
        <v>1113</v>
      </c>
      <c r="K161" s="294" t="s">
        <v>1217</v>
      </c>
    </row>
    <row r="162" spans="1:12" ht="21" customHeight="1">
      <c r="A162" s="1231"/>
      <c r="B162" s="166" t="s">
        <v>1109</v>
      </c>
      <c r="C162" s="296" t="s">
        <v>1111</v>
      </c>
      <c r="D162" s="278"/>
      <c r="E162" s="294"/>
      <c r="F162" s="294"/>
      <c r="G162" s="294"/>
      <c r="H162" s="294"/>
      <c r="I162" s="294" t="s">
        <v>1118</v>
      </c>
      <c r="J162" s="329" t="s">
        <v>1111</v>
      </c>
      <c r="K162" s="294" t="s">
        <v>1218</v>
      </c>
    </row>
    <row r="163" spans="1:12" ht="21" customHeight="1">
      <c r="A163" s="105"/>
      <c r="B163" s="332" t="s">
        <v>1110</v>
      </c>
      <c r="C163" s="300" t="s">
        <v>1112</v>
      </c>
      <c r="D163" s="278"/>
      <c r="E163" s="294"/>
      <c r="F163" s="294"/>
      <c r="G163" s="294"/>
      <c r="H163" s="294"/>
      <c r="I163" s="224"/>
      <c r="J163" s="300" t="s">
        <v>1112</v>
      </c>
      <c r="K163" s="294"/>
    </row>
    <row r="164" spans="1:12" ht="21" customHeight="1">
      <c r="A164" s="107">
        <v>2</v>
      </c>
      <c r="B164" s="1269" t="s">
        <v>444</v>
      </c>
      <c r="C164" s="296" t="s">
        <v>1106</v>
      </c>
      <c r="D164" s="279" t="s">
        <v>1048</v>
      </c>
      <c r="E164" s="319">
        <v>10000</v>
      </c>
      <c r="F164" s="319">
        <v>10000</v>
      </c>
      <c r="G164" s="319">
        <v>10000</v>
      </c>
      <c r="H164" s="319">
        <v>10000</v>
      </c>
      <c r="I164" s="279" t="s">
        <v>1117</v>
      </c>
      <c r="J164" s="296" t="s">
        <v>1114</v>
      </c>
      <c r="K164" s="279" t="s">
        <v>1217</v>
      </c>
      <c r="L164" s="1054"/>
    </row>
    <row r="165" spans="1:12" ht="21" customHeight="1">
      <c r="A165" s="109"/>
      <c r="B165" s="178" t="s">
        <v>445</v>
      </c>
      <c r="C165" s="309" t="s">
        <v>1107</v>
      </c>
      <c r="D165" s="300"/>
      <c r="E165" s="300"/>
      <c r="F165" s="300"/>
      <c r="G165" s="300"/>
      <c r="H165" s="300"/>
      <c r="I165" s="300" t="s">
        <v>1118</v>
      </c>
      <c r="J165" s="309" t="s">
        <v>1115</v>
      </c>
      <c r="K165" s="300" t="s">
        <v>1218</v>
      </c>
    </row>
    <row r="166" spans="1:12" ht="21" customHeight="1">
      <c r="A166" s="107">
        <v>3</v>
      </c>
      <c r="B166" s="1270" t="s">
        <v>1108</v>
      </c>
      <c r="C166" s="296" t="s">
        <v>1105</v>
      </c>
      <c r="D166" s="279" t="s">
        <v>1048</v>
      </c>
      <c r="E166" s="346">
        <v>10000</v>
      </c>
      <c r="F166" s="346">
        <v>10000</v>
      </c>
      <c r="G166" s="346">
        <v>10000</v>
      </c>
      <c r="H166" s="346">
        <v>10000</v>
      </c>
      <c r="I166" s="279" t="s">
        <v>1117</v>
      </c>
      <c r="J166" s="296" t="s">
        <v>1105</v>
      </c>
      <c r="K166" s="279" t="s">
        <v>1217</v>
      </c>
    </row>
    <row r="167" spans="1:12" ht="21" customHeight="1">
      <c r="A167" s="109"/>
      <c r="B167" s="330" t="s">
        <v>446</v>
      </c>
      <c r="C167" s="309" t="s">
        <v>447</v>
      </c>
      <c r="D167" s="300"/>
      <c r="E167" s="294"/>
      <c r="F167" s="294"/>
      <c r="G167" s="294"/>
      <c r="H167" s="294"/>
      <c r="I167" s="300" t="s">
        <v>1118</v>
      </c>
      <c r="J167" s="309" t="s">
        <v>1233</v>
      </c>
      <c r="K167" s="300" t="s">
        <v>1218</v>
      </c>
    </row>
    <row r="168" spans="1:12" ht="21" customHeight="1">
      <c r="A168" s="107">
        <v>4</v>
      </c>
      <c r="B168" s="1269" t="s">
        <v>448</v>
      </c>
      <c r="C168" s="296" t="s">
        <v>449</v>
      </c>
      <c r="D168" s="278" t="s">
        <v>1048</v>
      </c>
      <c r="E168" s="319">
        <v>10000</v>
      </c>
      <c r="F168" s="319">
        <v>10000</v>
      </c>
      <c r="G168" s="319">
        <v>10000</v>
      </c>
      <c r="H168" s="319">
        <v>10000</v>
      </c>
      <c r="I168" s="294" t="s">
        <v>1117</v>
      </c>
      <c r="J168" s="296" t="s">
        <v>1116</v>
      </c>
      <c r="K168" s="279" t="s">
        <v>1217</v>
      </c>
    </row>
    <row r="169" spans="1:12" ht="21" customHeight="1">
      <c r="A169" s="109"/>
      <c r="B169" s="178" t="s">
        <v>450</v>
      </c>
      <c r="C169" s="309" t="s">
        <v>451</v>
      </c>
      <c r="D169" s="278"/>
      <c r="E169" s="300"/>
      <c r="F169" s="300"/>
      <c r="G169" s="300"/>
      <c r="H169" s="300"/>
      <c r="I169" s="294" t="s">
        <v>1118</v>
      </c>
      <c r="J169" s="309" t="s">
        <v>1115</v>
      </c>
      <c r="K169" s="300" t="s">
        <v>1218</v>
      </c>
    </row>
    <row r="170" spans="1:12" ht="21" customHeight="1">
      <c r="A170" s="107">
        <v>5</v>
      </c>
      <c r="B170" s="177" t="s">
        <v>3383</v>
      </c>
      <c r="C170" s="287" t="s">
        <v>482</v>
      </c>
      <c r="D170" s="279" t="s">
        <v>1048</v>
      </c>
      <c r="E170" s="319">
        <v>10000</v>
      </c>
      <c r="F170" s="319">
        <v>10000</v>
      </c>
      <c r="G170" s="319">
        <v>10000</v>
      </c>
      <c r="H170" s="319">
        <v>10000</v>
      </c>
      <c r="I170" s="279" t="s">
        <v>1089</v>
      </c>
      <c r="J170" s="179" t="s">
        <v>3400</v>
      </c>
      <c r="K170" s="279" t="s">
        <v>1217</v>
      </c>
    </row>
    <row r="171" spans="1:12" ht="21" customHeight="1">
      <c r="A171" s="109"/>
      <c r="B171" s="178" t="s">
        <v>3384</v>
      </c>
      <c r="C171" s="81"/>
      <c r="D171" s="300"/>
      <c r="E171" s="300"/>
      <c r="F171" s="300"/>
      <c r="G171" s="300"/>
      <c r="H171" s="300"/>
      <c r="I171" s="294"/>
      <c r="J171" s="1265" t="s">
        <v>1070</v>
      </c>
      <c r="K171" s="300" t="s">
        <v>1218</v>
      </c>
      <c r="L171" s="974">
        <v>63</v>
      </c>
    </row>
    <row r="172" spans="1:12" ht="21" customHeight="1">
      <c r="A172" s="107">
        <v>6</v>
      </c>
      <c r="B172" s="177" t="s">
        <v>3404</v>
      </c>
      <c r="C172" s="287" t="s">
        <v>482</v>
      </c>
      <c r="D172" s="278" t="s">
        <v>1048</v>
      </c>
      <c r="E172" s="346">
        <v>10000</v>
      </c>
      <c r="F172" s="346">
        <v>10000</v>
      </c>
      <c r="G172" s="346">
        <v>10000</v>
      </c>
      <c r="H172" s="346">
        <v>10000</v>
      </c>
      <c r="I172" s="279" t="s">
        <v>1089</v>
      </c>
      <c r="J172" s="179" t="s">
        <v>3400</v>
      </c>
      <c r="K172" s="279" t="s">
        <v>1217</v>
      </c>
    </row>
    <row r="173" spans="1:12" ht="21" customHeight="1">
      <c r="A173" s="109"/>
      <c r="B173" s="178"/>
      <c r="C173" s="81"/>
      <c r="D173" s="278"/>
      <c r="E173" s="294"/>
      <c r="F173" s="294"/>
      <c r="G173" s="294"/>
      <c r="H173" s="294"/>
      <c r="I173" s="294"/>
      <c r="J173" s="1265" t="s">
        <v>1070</v>
      </c>
      <c r="K173" s="300" t="s">
        <v>1218</v>
      </c>
    </row>
    <row r="174" spans="1:12" ht="21" customHeight="1">
      <c r="A174" s="107">
        <v>7</v>
      </c>
      <c r="B174" s="177" t="s">
        <v>3405</v>
      </c>
      <c r="C174" s="287" t="s">
        <v>482</v>
      </c>
      <c r="D174" s="279" t="s">
        <v>1048</v>
      </c>
      <c r="E174" s="319">
        <v>10000</v>
      </c>
      <c r="F174" s="319">
        <v>10000</v>
      </c>
      <c r="G174" s="319">
        <v>10000</v>
      </c>
      <c r="H174" s="319">
        <v>10000</v>
      </c>
      <c r="I174" s="279" t="s">
        <v>1089</v>
      </c>
      <c r="J174" s="179" t="s">
        <v>3400</v>
      </c>
      <c r="K174" s="279" t="s">
        <v>1217</v>
      </c>
    </row>
    <row r="175" spans="1:12" ht="21" customHeight="1">
      <c r="A175" s="108"/>
      <c r="B175" s="619"/>
      <c r="C175" s="80"/>
      <c r="D175" s="294"/>
      <c r="E175" s="294"/>
      <c r="F175" s="294"/>
      <c r="G175" s="294"/>
      <c r="H175" s="294"/>
      <c r="I175" s="294"/>
      <c r="J175" s="189" t="s">
        <v>1070</v>
      </c>
      <c r="K175" s="294" t="s">
        <v>1218</v>
      </c>
    </row>
    <row r="176" spans="1:12" ht="21" customHeight="1">
      <c r="A176" s="107">
        <v>8</v>
      </c>
      <c r="B176" s="86" t="s">
        <v>413</v>
      </c>
      <c r="C176" s="337" t="s">
        <v>416</v>
      </c>
      <c r="D176" s="279" t="s">
        <v>1048</v>
      </c>
      <c r="E176" s="319">
        <v>5000</v>
      </c>
      <c r="F176" s="319">
        <v>5000</v>
      </c>
      <c r="G176" s="319">
        <v>5000</v>
      </c>
      <c r="H176" s="319">
        <v>5000</v>
      </c>
      <c r="I176" s="279" t="s">
        <v>1492</v>
      </c>
      <c r="J176" s="337" t="s">
        <v>1049</v>
      </c>
      <c r="K176" s="279" t="s">
        <v>1217</v>
      </c>
    </row>
    <row r="177" spans="1:11" ht="21" customHeight="1">
      <c r="A177" s="108"/>
      <c r="B177" s="175" t="s">
        <v>415</v>
      </c>
      <c r="C177" s="80" t="s">
        <v>417</v>
      </c>
      <c r="D177" s="294"/>
      <c r="E177" s="294"/>
      <c r="F177" s="294"/>
      <c r="G177" s="294"/>
      <c r="H177" s="294"/>
      <c r="I177" s="294" t="s">
        <v>1493</v>
      </c>
      <c r="J177" s="80" t="s">
        <v>3406</v>
      </c>
      <c r="K177" s="294" t="s">
        <v>1218</v>
      </c>
    </row>
    <row r="178" spans="1:11" ht="21" customHeight="1">
      <c r="A178" s="109"/>
      <c r="B178" s="87"/>
      <c r="C178" s="81" t="s">
        <v>418</v>
      </c>
      <c r="D178" s="300"/>
      <c r="E178" s="300"/>
      <c r="F178" s="300"/>
      <c r="G178" s="300"/>
      <c r="H178" s="300"/>
      <c r="I178" s="300" t="s">
        <v>1069</v>
      </c>
      <c r="J178" s="81" t="s">
        <v>3407</v>
      </c>
      <c r="K178" s="300"/>
    </row>
    <row r="179" spans="1:11" ht="21" customHeight="1">
      <c r="A179" s="284" t="s">
        <v>26</v>
      </c>
      <c r="B179" s="1271" t="s">
        <v>3408</v>
      </c>
      <c r="C179" s="755" t="s">
        <v>164</v>
      </c>
      <c r="D179" s="755" t="s">
        <v>164</v>
      </c>
      <c r="E179" s="946">
        <f>SUM(E176:E178,E174,E172,E170,E168,E166,E164,E161)</f>
        <v>75000</v>
      </c>
      <c r="F179" s="946">
        <f t="shared" ref="F179:H179" si="1">SUM(F176:F178,F174,F172,F170,F168,F166,F164,F161)</f>
        <v>75000</v>
      </c>
      <c r="G179" s="946">
        <f t="shared" si="1"/>
        <v>75000</v>
      </c>
      <c r="H179" s="946">
        <f t="shared" si="1"/>
        <v>75000</v>
      </c>
      <c r="I179" s="755" t="s">
        <v>164</v>
      </c>
      <c r="J179" s="755" t="s">
        <v>164</v>
      </c>
      <c r="K179" s="755" t="s">
        <v>164</v>
      </c>
    </row>
    <row r="180" spans="1:11" ht="21" customHeight="1">
      <c r="A180" s="1233"/>
      <c r="B180" s="620"/>
      <c r="C180" s="433"/>
      <c r="D180" s="433"/>
      <c r="E180" s="621"/>
      <c r="F180" s="621"/>
      <c r="G180" s="621"/>
      <c r="H180" s="621"/>
      <c r="I180" s="433"/>
      <c r="J180" s="433"/>
      <c r="K180" s="433"/>
    </row>
    <row r="181" spans="1:11" ht="21" customHeight="1">
      <c r="A181" s="278"/>
      <c r="B181" s="278"/>
      <c r="C181" s="278"/>
      <c r="D181" s="278"/>
      <c r="E181" s="278"/>
      <c r="F181" s="278"/>
      <c r="G181" s="278"/>
      <c r="H181" s="278"/>
      <c r="I181" s="278"/>
      <c r="J181" s="278"/>
      <c r="K181" s="1263">
        <v>60</v>
      </c>
    </row>
    <row r="182" spans="1:11" ht="21" customHeight="1">
      <c r="A182" s="278"/>
      <c r="B182" s="278"/>
      <c r="C182" s="278"/>
      <c r="D182" s="278"/>
      <c r="E182" s="278"/>
      <c r="F182" s="278"/>
      <c r="G182" s="278"/>
      <c r="H182" s="278"/>
      <c r="I182" s="278"/>
      <c r="J182" s="278"/>
      <c r="K182" s="278"/>
    </row>
    <row r="183" spans="1:11" ht="21" customHeight="1">
      <c r="A183" s="278" t="s">
        <v>399</v>
      </c>
      <c r="B183" s="1230" t="s">
        <v>3409</v>
      </c>
      <c r="C183" s="278"/>
      <c r="D183" s="278"/>
      <c r="E183" s="278"/>
      <c r="F183" s="278"/>
      <c r="G183" s="278"/>
      <c r="H183" s="278"/>
      <c r="I183" s="278"/>
      <c r="J183" s="278"/>
      <c r="K183" s="278"/>
    </row>
    <row r="184" spans="1:11" ht="21" customHeight="1">
      <c r="A184" s="279"/>
      <c r="B184" s="279"/>
      <c r="C184" s="279"/>
      <c r="D184" s="280" t="s">
        <v>403</v>
      </c>
      <c r="E184" s="1435" t="s">
        <v>404</v>
      </c>
      <c r="F184" s="1436"/>
      <c r="G184" s="1436"/>
      <c r="H184" s="1553"/>
      <c r="I184" s="280" t="s">
        <v>406</v>
      </c>
      <c r="J184" s="280" t="s">
        <v>408</v>
      </c>
      <c r="K184" s="281" t="s">
        <v>410</v>
      </c>
    </row>
    <row r="185" spans="1:11" ht="21" customHeight="1">
      <c r="A185" s="282" t="s">
        <v>401</v>
      </c>
      <c r="B185" s="282" t="s">
        <v>130</v>
      </c>
      <c r="C185" s="282" t="s">
        <v>402</v>
      </c>
      <c r="D185" s="283" t="s">
        <v>411</v>
      </c>
      <c r="E185" s="280">
        <v>2561</v>
      </c>
      <c r="F185" s="280">
        <v>2562</v>
      </c>
      <c r="G185" s="280">
        <v>2563</v>
      </c>
      <c r="H185" s="280">
        <v>2564</v>
      </c>
      <c r="I185" s="282" t="s">
        <v>407</v>
      </c>
      <c r="J185" s="282" t="s">
        <v>409</v>
      </c>
      <c r="K185" s="283" t="s">
        <v>494</v>
      </c>
    </row>
    <row r="186" spans="1:11" ht="21" customHeight="1">
      <c r="A186" s="284"/>
      <c r="B186" s="284"/>
      <c r="C186" s="284"/>
      <c r="D186" s="284" t="s">
        <v>412</v>
      </c>
      <c r="E186" s="284" t="s">
        <v>405</v>
      </c>
      <c r="F186" s="284" t="s">
        <v>405</v>
      </c>
      <c r="G186" s="284" t="s">
        <v>405</v>
      </c>
      <c r="H186" s="284" t="s">
        <v>405</v>
      </c>
      <c r="I186" s="284"/>
      <c r="J186" s="284"/>
      <c r="K186" s="284" t="s">
        <v>495</v>
      </c>
    </row>
    <row r="187" spans="1:11" ht="21" customHeight="1">
      <c r="A187" s="107">
        <v>1</v>
      </c>
      <c r="B187" s="82" t="s">
        <v>433</v>
      </c>
      <c r="C187" s="287" t="s">
        <v>1119</v>
      </c>
      <c r="D187" s="299" t="s">
        <v>1048</v>
      </c>
      <c r="E187" s="291">
        <v>30000</v>
      </c>
      <c r="F187" s="291">
        <v>30000</v>
      </c>
      <c r="G187" s="291">
        <v>30000</v>
      </c>
      <c r="H187" s="291">
        <v>30000</v>
      </c>
      <c r="I187" s="292" t="s">
        <v>1121</v>
      </c>
      <c r="J187" s="293" t="s">
        <v>1123</v>
      </c>
      <c r="K187" s="292" t="s">
        <v>1217</v>
      </c>
    </row>
    <row r="188" spans="1:11" ht="21" customHeight="1">
      <c r="A188" s="109"/>
      <c r="B188" s="161"/>
      <c r="C188" s="309" t="s">
        <v>1120</v>
      </c>
      <c r="D188" s="302"/>
      <c r="E188" s="303"/>
      <c r="F188" s="303"/>
      <c r="G188" s="303"/>
      <c r="H188" s="303"/>
      <c r="I188" s="303" t="s">
        <v>1122</v>
      </c>
      <c r="J188" s="304" t="s">
        <v>1124</v>
      </c>
      <c r="K188" s="303" t="s">
        <v>1218</v>
      </c>
    </row>
    <row r="189" spans="1:11" ht="21" customHeight="1">
      <c r="A189" s="107">
        <v>2</v>
      </c>
      <c r="B189" s="82" t="s">
        <v>3376</v>
      </c>
      <c r="C189" s="337" t="s">
        <v>3377</v>
      </c>
      <c r="D189" s="299" t="s">
        <v>1048</v>
      </c>
      <c r="E189" s="291">
        <v>10000</v>
      </c>
      <c r="F189" s="291">
        <v>10000</v>
      </c>
      <c r="G189" s="291">
        <v>10000</v>
      </c>
      <c r="H189" s="291">
        <v>10000</v>
      </c>
      <c r="I189" s="292" t="s">
        <v>1089</v>
      </c>
      <c r="J189" s="179" t="s">
        <v>3400</v>
      </c>
      <c r="K189" s="292" t="s">
        <v>1217</v>
      </c>
    </row>
    <row r="190" spans="1:11" ht="21" customHeight="1">
      <c r="A190" s="109"/>
      <c r="B190" s="161"/>
      <c r="C190" s="81" t="s">
        <v>3379</v>
      </c>
      <c r="D190" s="302"/>
      <c r="E190" s="303"/>
      <c r="F190" s="303"/>
      <c r="G190" s="303"/>
      <c r="H190" s="303"/>
      <c r="I190" s="303"/>
      <c r="J190" s="1265" t="s">
        <v>1070</v>
      </c>
      <c r="K190" s="303" t="s">
        <v>1218</v>
      </c>
    </row>
    <row r="191" spans="1:11" ht="21" customHeight="1">
      <c r="A191" s="107">
        <v>3</v>
      </c>
      <c r="B191" s="1028" t="s">
        <v>3410</v>
      </c>
      <c r="C191" s="179" t="s">
        <v>482</v>
      </c>
      <c r="D191" s="316" t="s">
        <v>1100</v>
      </c>
      <c r="E191" s="319">
        <v>40000</v>
      </c>
      <c r="F191" s="319">
        <v>40000</v>
      </c>
      <c r="G191" s="319">
        <v>40000</v>
      </c>
      <c r="H191" s="319">
        <v>40000</v>
      </c>
      <c r="I191" s="279" t="s">
        <v>1089</v>
      </c>
      <c r="J191" s="179" t="s">
        <v>3400</v>
      </c>
      <c r="K191" s="279" t="s">
        <v>1010</v>
      </c>
    </row>
    <row r="192" spans="1:11" ht="21" customHeight="1">
      <c r="A192" s="109"/>
      <c r="B192" s="1264" t="s">
        <v>3411</v>
      </c>
      <c r="C192" s="1265"/>
      <c r="D192" s="332"/>
      <c r="E192" s="300"/>
      <c r="F192" s="300"/>
      <c r="G192" s="300"/>
      <c r="H192" s="300"/>
      <c r="I192" s="294"/>
      <c r="J192" s="1265" t="s">
        <v>1070</v>
      </c>
      <c r="K192" s="300"/>
    </row>
    <row r="193" spans="1:12" ht="21" customHeight="1">
      <c r="A193" s="1229" t="s">
        <v>26</v>
      </c>
      <c r="B193" s="423" t="s">
        <v>3412</v>
      </c>
      <c r="C193" s="420" t="s">
        <v>164</v>
      </c>
      <c r="D193" s="420" t="s">
        <v>164</v>
      </c>
      <c r="E193" s="424">
        <f>SUM(E191:E192,E189,E187)</f>
        <v>80000</v>
      </c>
      <c r="F193" s="424">
        <f t="shared" ref="F193:H193" si="2">SUM(F191:F192,F189,F187)</f>
        <v>80000</v>
      </c>
      <c r="G193" s="424">
        <f t="shared" si="2"/>
        <v>80000</v>
      </c>
      <c r="H193" s="424">
        <f t="shared" si="2"/>
        <v>80000</v>
      </c>
      <c r="I193" s="420" t="s">
        <v>164</v>
      </c>
      <c r="J193" s="420" t="s">
        <v>164</v>
      </c>
      <c r="K193" s="420" t="s">
        <v>164</v>
      </c>
    </row>
    <row r="194" spans="1:12" ht="21" customHeight="1">
      <c r="A194" s="278"/>
      <c r="B194" s="278"/>
      <c r="C194" s="278"/>
      <c r="D194" s="278"/>
      <c r="E194" s="278"/>
      <c r="F194" s="278"/>
      <c r="G194" s="278"/>
      <c r="H194" s="278"/>
      <c r="I194" s="278"/>
      <c r="J194" s="278"/>
      <c r="K194" s="278"/>
    </row>
    <row r="195" spans="1:12" ht="21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</row>
    <row r="196" spans="1:12" ht="21" customHeight="1">
      <c r="A196" s="278"/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</row>
    <row r="197" spans="1:12" ht="21" customHeight="1">
      <c r="A197" s="278"/>
      <c r="B197" s="278"/>
      <c r="C197" s="278"/>
      <c r="D197" s="278"/>
      <c r="E197" s="278"/>
      <c r="F197" s="278"/>
      <c r="G197" s="278"/>
      <c r="H197" s="278"/>
      <c r="I197" s="278"/>
      <c r="J197" s="278"/>
      <c r="K197" s="278"/>
    </row>
    <row r="198" spans="1:12" ht="21" customHeight="1">
      <c r="A198" s="278"/>
      <c r="B198" s="278"/>
      <c r="C198" s="278"/>
      <c r="D198" s="278"/>
      <c r="E198" s="278"/>
      <c r="F198" s="278"/>
      <c r="G198" s="278"/>
      <c r="H198" s="278"/>
      <c r="I198" s="278"/>
      <c r="J198" s="278"/>
      <c r="K198" s="1263"/>
    </row>
    <row r="199" spans="1:12" ht="21" customHeight="1">
      <c r="A199" s="278"/>
      <c r="B199" s="278"/>
      <c r="C199" s="278"/>
      <c r="D199" s="278"/>
      <c r="E199" s="278"/>
      <c r="F199" s="278"/>
      <c r="G199" s="278"/>
      <c r="H199" s="278"/>
      <c r="I199" s="278"/>
      <c r="J199" s="278"/>
      <c r="K199" s="278"/>
      <c r="L199" s="974">
        <v>66</v>
      </c>
    </row>
    <row r="200" spans="1:12" ht="21" customHeight="1">
      <c r="A200" s="278"/>
      <c r="B200" s="278"/>
      <c r="C200" s="278"/>
      <c r="D200" s="278"/>
      <c r="E200" s="278"/>
      <c r="F200" s="278"/>
      <c r="G200" s="278"/>
      <c r="H200" s="278"/>
      <c r="I200" s="278"/>
      <c r="J200" s="278"/>
      <c r="K200" s="278"/>
    </row>
    <row r="201" spans="1:12" ht="21" customHeight="1">
      <c r="A201" s="278"/>
      <c r="B201" s="278"/>
      <c r="C201" s="278"/>
      <c r="D201" s="278"/>
      <c r="E201" s="278"/>
      <c r="F201" s="278"/>
      <c r="G201" s="278"/>
      <c r="H201" s="278"/>
      <c r="I201" s="278"/>
      <c r="J201" s="278"/>
      <c r="K201" s="278"/>
    </row>
    <row r="202" spans="1:12" ht="21" customHeight="1">
      <c r="A202" s="278"/>
      <c r="B202" s="278"/>
      <c r="C202" s="278"/>
      <c r="D202" s="278"/>
      <c r="E202" s="278"/>
      <c r="F202" s="278"/>
      <c r="G202" s="278"/>
      <c r="H202" s="278"/>
      <c r="I202" s="278"/>
      <c r="J202" s="278"/>
    </row>
    <row r="203" spans="1:12" ht="21" customHeight="1">
      <c r="A203" s="278"/>
      <c r="B203" s="278"/>
      <c r="C203" s="278"/>
      <c r="D203" s="278"/>
      <c r="E203" s="278"/>
      <c r="F203" s="278"/>
      <c r="G203" s="278"/>
      <c r="H203" s="278"/>
      <c r="I203" s="278"/>
      <c r="J203" s="278"/>
      <c r="K203" s="278"/>
    </row>
    <row r="204" spans="1:12" ht="21" customHeight="1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</row>
    <row r="206" spans="1:12" ht="21" customHeight="1">
      <c r="K206" s="1263">
        <v>61</v>
      </c>
    </row>
  </sheetData>
  <mergeCells count="14">
    <mergeCell ref="A4:K4"/>
    <mergeCell ref="A5:K5"/>
    <mergeCell ref="E27:H27"/>
    <mergeCell ref="J1:K1"/>
    <mergeCell ref="A2:K2"/>
    <mergeCell ref="A3:K3"/>
    <mergeCell ref="E184:H184"/>
    <mergeCell ref="E9:H9"/>
    <mergeCell ref="A49:K49"/>
    <mergeCell ref="E54:H54"/>
    <mergeCell ref="E80:H80"/>
    <mergeCell ref="E106:H106"/>
    <mergeCell ref="E131:H131"/>
    <mergeCell ref="E158:H158"/>
  </mergeCells>
  <pageMargins left="7.874015748031496E-2" right="7.874015748031496E-2" top="0.31496062992125984" bottom="3.937007874015748E-2" header="0.31496062992125984" footer="0.31496062992125984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53"/>
  <sheetViews>
    <sheetView view="pageBreakPreview" topLeftCell="A65" zoomScale="110" zoomScaleSheetLayoutView="110" workbookViewId="0">
      <selection activeCell="J73" sqref="J73:J75"/>
    </sheetView>
  </sheetViews>
  <sheetFormatPr defaultRowHeight="23.1" customHeight="1"/>
  <cols>
    <col min="1" max="1" width="4" style="1064" customWidth="1"/>
    <col min="2" max="2" width="29.25" style="278" customWidth="1"/>
    <col min="3" max="3" width="17.25" style="278" customWidth="1"/>
    <col min="4" max="4" width="14.375" style="278" customWidth="1"/>
    <col min="5" max="8" width="8.625" style="278" customWidth="1"/>
    <col min="9" max="9" width="13.125" style="278" customWidth="1"/>
    <col min="10" max="10" width="15.375" style="278" customWidth="1"/>
    <col min="11" max="11" width="7.125" style="278" customWidth="1"/>
    <col min="12" max="12" width="9" style="1056"/>
    <col min="13" max="16384" width="9" style="278"/>
  </cols>
  <sheetData>
    <row r="1" spans="1:15" ht="23.1" customHeight="1">
      <c r="A1" s="1505" t="s">
        <v>2215</v>
      </c>
      <c r="B1" s="1505"/>
      <c r="C1" s="1505"/>
      <c r="D1" s="1056"/>
      <c r="E1" s="1056"/>
      <c r="F1" s="1056"/>
      <c r="G1" s="1056"/>
      <c r="H1" s="1056"/>
      <c r="I1" s="1056"/>
      <c r="J1" s="1561" t="s">
        <v>2216</v>
      </c>
      <c r="K1" s="1562"/>
      <c r="L1" s="1056" t="s">
        <v>604</v>
      </c>
    </row>
    <row r="2" spans="1:15" ht="23.1" customHeight="1">
      <c r="A2" s="1545" t="s">
        <v>396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  <c r="M2" s="278" t="s">
        <v>605</v>
      </c>
    </row>
    <row r="3" spans="1:15" ht="23.1" customHeight="1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  <c r="L3" s="1057" t="s">
        <v>606</v>
      </c>
    </row>
    <row r="4" spans="1:15" ht="23.1" customHeight="1">
      <c r="A4" s="1545" t="s">
        <v>398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  <c r="L4" s="1057"/>
      <c r="M4" s="278" t="s">
        <v>607</v>
      </c>
    </row>
    <row r="5" spans="1:15" ht="23.1" customHeight="1">
      <c r="A5" s="1505" t="s">
        <v>2226</v>
      </c>
      <c r="B5" s="1505"/>
      <c r="C5" s="1505"/>
      <c r="D5" s="1505"/>
      <c r="E5" s="1505"/>
      <c r="F5" s="1505"/>
      <c r="G5" s="1505"/>
      <c r="H5" s="1505"/>
      <c r="I5" s="1505"/>
      <c r="J5" s="1505"/>
      <c r="K5" s="1505"/>
      <c r="L5" s="1057" t="s">
        <v>608</v>
      </c>
    </row>
    <row r="6" spans="1:15" ht="23.1" customHeight="1">
      <c r="A6" s="1505" t="s">
        <v>2224</v>
      </c>
      <c r="B6" s="1505"/>
      <c r="C6" s="1505"/>
      <c r="D6" s="1505"/>
      <c r="E6" s="1505"/>
      <c r="F6" s="1505"/>
      <c r="G6" s="1505"/>
      <c r="H6" s="1505"/>
      <c r="I6" s="1505"/>
      <c r="J6" s="1505"/>
      <c r="K6" s="1505"/>
      <c r="L6" s="1057"/>
      <c r="M6" s="278" t="s">
        <v>609</v>
      </c>
    </row>
    <row r="7" spans="1:15" ht="23.1" customHeight="1">
      <c r="A7" s="1505" t="s">
        <v>1484</v>
      </c>
      <c r="B7" s="1505"/>
      <c r="C7" s="1505"/>
      <c r="D7" s="1505"/>
      <c r="E7" s="1505"/>
      <c r="F7" s="1505"/>
      <c r="G7" s="1505"/>
      <c r="H7" s="1505"/>
      <c r="I7" s="1505"/>
      <c r="J7" s="1505"/>
      <c r="K7" s="1505"/>
      <c r="L7" s="1057" t="s">
        <v>610</v>
      </c>
    </row>
    <row r="8" spans="1:15" ht="23.1" customHeight="1">
      <c r="A8" s="1061" t="s">
        <v>399</v>
      </c>
      <c r="B8" s="1057" t="s">
        <v>2753</v>
      </c>
      <c r="C8" s="1057"/>
      <c r="D8" s="1057"/>
      <c r="E8" s="1057"/>
      <c r="F8" s="1057"/>
      <c r="G8" s="1057"/>
      <c r="H8" s="1057"/>
      <c r="I8" s="1057"/>
      <c r="J8" s="1057"/>
      <c r="K8" s="1057"/>
      <c r="L8" s="1057"/>
      <c r="M8" s="278" t="s">
        <v>611</v>
      </c>
    </row>
    <row r="9" spans="1:15" ht="23.1" customHeight="1">
      <c r="A9" s="107"/>
      <c r="B9" s="279"/>
      <c r="C9" s="279"/>
      <c r="D9" s="280" t="s">
        <v>403</v>
      </c>
      <c r="E9" s="1435" t="s">
        <v>404</v>
      </c>
      <c r="F9" s="1436"/>
      <c r="G9" s="1436"/>
      <c r="H9" s="1553"/>
      <c r="I9" s="280" t="s">
        <v>406</v>
      </c>
      <c r="J9" s="280" t="s">
        <v>408</v>
      </c>
      <c r="K9" s="281" t="s">
        <v>410</v>
      </c>
      <c r="L9" s="1057" t="s">
        <v>612</v>
      </c>
    </row>
    <row r="10" spans="1:15" ht="23.1" customHeight="1">
      <c r="A10" s="282" t="s">
        <v>401</v>
      </c>
      <c r="B10" s="282" t="s">
        <v>130</v>
      </c>
      <c r="C10" s="282" t="s">
        <v>402</v>
      </c>
      <c r="D10" s="283" t="s">
        <v>411</v>
      </c>
      <c r="E10" s="280">
        <v>2561</v>
      </c>
      <c r="F10" s="280">
        <v>2562</v>
      </c>
      <c r="G10" s="280">
        <v>2563</v>
      </c>
      <c r="H10" s="280">
        <v>2564</v>
      </c>
      <c r="I10" s="282" t="s">
        <v>407</v>
      </c>
      <c r="J10" s="282" t="s">
        <v>409</v>
      </c>
      <c r="K10" s="283" t="s">
        <v>494</v>
      </c>
      <c r="L10" s="1056" t="s">
        <v>613</v>
      </c>
    </row>
    <row r="11" spans="1:15" ht="23.1" customHeight="1">
      <c r="A11" s="284"/>
      <c r="B11" s="284"/>
      <c r="C11" s="284"/>
      <c r="D11" s="282" t="s">
        <v>412</v>
      </c>
      <c r="E11" s="284" t="s">
        <v>405</v>
      </c>
      <c r="F11" s="284" t="s">
        <v>405</v>
      </c>
      <c r="G11" s="284" t="s">
        <v>405</v>
      </c>
      <c r="H11" s="284" t="s">
        <v>405</v>
      </c>
      <c r="I11" s="284"/>
      <c r="J11" s="284"/>
      <c r="K11" s="1067" t="s">
        <v>495</v>
      </c>
    </row>
    <row r="12" spans="1:15" ht="23.1" customHeight="1">
      <c r="A12" s="1161">
        <v>1</v>
      </c>
      <c r="B12" s="299" t="s">
        <v>3306</v>
      </c>
      <c r="C12" s="142" t="s">
        <v>1235</v>
      </c>
      <c r="D12" s="133" t="s">
        <v>3307</v>
      </c>
      <c r="E12" s="164">
        <v>100000</v>
      </c>
      <c r="F12" s="164">
        <v>100000</v>
      </c>
      <c r="G12" s="164">
        <v>100000</v>
      </c>
      <c r="H12" s="164">
        <v>100000</v>
      </c>
      <c r="I12" s="292" t="s">
        <v>1215</v>
      </c>
      <c r="J12" s="293" t="s">
        <v>1246</v>
      </c>
      <c r="K12" s="70" t="s">
        <v>1010</v>
      </c>
      <c r="L12" s="833" t="s">
        <v>3309</v>
      </c>
      <c r="O12" s="164">
        <v>100000</v>
      </c>
    </row>
    <row r="13" spans="1:15" ht="23.1" customHeight="1">
      <c r="A13" s="1162"/>
      <c r="B13" s="1163"/>
      <c r="C13" s="159" t="s">
        <v>1236</v>
      </c>
      <c r="D13" s="67" t="s">
        <v>3308</v>
      </c>
      <c r="E13" s="1164"/>
      <c r="F13" s="1164"/>
      <c r="G13" s="1164"/>
      <c r="H13" s="1164"/>
      <c r="I13" s="303" t="s">
        <v>1104</v>
      </c>
      <c r="J13" s="304" t="s">
        <v>1234</v>
      </c>
      <c r="K13" s="300"/>
      <c r="M13" s="277" t="s">
        <v>2217</v>
      </c>
      <c r="O13" s="1164"/>
    </row>
    <row r="14" spans="1:15" ht="23.1" customHeight="1">
      <c r="A14" s="1161">
        <v>2</v>
      </c>
      <c r="B14" s="1300" t="s">
        <v>3310</v>
      </c>
      <c r="C14" s="142" t="s">
        <v>1235</v>
      </c>
      <c r="D14" s="133" t="s">
        <v>3311</v>
      </c>
      <c r="E14" s="164">
        <v>200000</v>
      </c>
      <c r="F14" s="164">
        <v>200000</v>
      </c>
      <c r="G14" s="164">
        <v>200000</v>
      </c>
      <c r="H14" s="164">
        <v>200000</v>
      </c>
      <c r="I14" s="292" t="s">
        <v>1215</v>
      </c>
      <c r="J14" s="293" t="s">
        <v>1246</v>
      </c>
      <c r="K14" s="70" t="s">
        <v>1010</v>
      </c>
      <c r="L14" s="833"/>
      <c r="M14" s="277" t="s">
        <v>2218</v>
      </c>
      <c r="O14" s="164">
        <v>200000</v>
      </c>
    </row>
    <row r="15" spans="1:15" ht="23.1" customHeight="1">
      <c r="A15" s="1162"/>
      <c r="B15" s="1301"/>
      <c r="C15" s="159" t="s">
        <v>1236</v>
      </c>
      <c r="D15" s="67" t="s">
        <v>3312</v>
      </c>
      <c r="E15" s="1164"/>
      <c r="F15" s="1164"/>
      <c r="G15" s="1164"/>
      <c r="H15" s="1164"/>
      <c r="I15" s="303" t="s">
        <v>1104</v>
      </c>
      <c r="J15" s="304" t="s">
        <v>1234</v>
      </c>
      <c r="K15" s="300"/>
      <c r="M15" s="277" t="s">
        <v>2219</v>
      </c>
      <c r="O15" s="1164"/>
    </row>
    <row r="16" spans="1:15" ht="23.1" customHeight="1">
      <c r="A16" s="1161">
        <v>3</v>
      </c>
      <c r="B16" s="1300" t="s">
        <v>3313</v>
      </c>
      <c r="C16" s="142" t="s">
        <v>1235</v>
      </c>
      <c r="D16" s="133" t="s">
        <v>3314</v>
      </c>
      <c r="E16" s="164">
        <v>200000</v>
      </c>
      <c r="F16" s="164">
        <v>200000</v>
      </c>
      <c r="G16" s="164">
        <v>200000</v>
      </c>
      <c r="H16" s="164">
        <v>200000</v>
      </c>
      <c r="I16" s="292" t="s">
        <v>1215</v>
      </c>
      <c r="J16" s="293" t="s">
        <v>1246</v>
      </c>
      <c r="K16" s="70" t="s">
        <v>1010</v>
      </c>
      <c r="L16" s="833"/>
      <c r="M16" s="277" t="s">
        <v>2223</v>
      </c>
      <c r="O16" s="164">
        <v>200000</v>
      </c>
    </row>
    <row r="17" spans="1:15" ht="23.1" customHeight="1">
      <c r="A17" s="1162"/>
      <c r="B17" s="1301"/>
      <c r="C17" s="159" t="s">
        <v>1236</v>
      </c>
      <c r="D17" s="67" t="s">
        <v>3315</v>
      </c>
      <c r="E17" s="1164"/>
      <c r="F17" s="1164"/>
      <c r="G17" s="1164"/>
      <c r="H17" s="1164"/>
      <c r="I17" s="303" t="s">
        <v>1104</v>
      </c>
      <c r="J17" s="304" t="s">
        <v>1234</v>
      </c>
      <c r="K17" s="300"/>
      <c r="O17" s="1164"/>
    </row>
    <row r="18" spans="1:15" ht="23.1" customHeight="1">
      <c r="A18" s="1161">
        <v>4</v>
      </c>
      <c r="B18" s="572" t="s">
        <v>3416</v>
      </c>
      <c r="C18" s="142" t="s">
        <v>1235</v>
      </c>
      <c r="D18" s="133" t="s">
        <v>3414</v>
      </c>
      <c r="E18" s="164">
        <v>750000</v>
      </c>
      <c r="F18" s="164">
        <v>750000</v>
      </c>
      <c r="G18" s="164">
        <v>750000</v>
      </c>
      <c r="H18" s="164">
        <v>750000</v>
      </c>
      <c r="I18" s="292" t="s">
        <v>1215</v>
      </c>
      <c r="J18" s="293" t="s">
        <v>1246</v>
      </c>
      <c r="K18" s="70" t="s">
        <v>1010</v>
      </c>
      <c r="L18" s="1302"/>
      <c r="M18" s="278" t="s">
        <v>3482</v>
      </c>
      <c r="O18" s="164">
        <v>750000</v>
      </c>
    </row>
    <row r="19" spans="1:15" ht="23.1" customHeight="1">
      <c r="A19" s="1162"/>
      <c r="B19" s="1283" t="s">
        <v>3414</v>
      </c>
      <c r="C19" s="159" t="s">
        <v>1236</v>
      </c>
      <c r="D19" s="67"/>
      <c r="E19" s="1164"/>
      <c r="F19" s="1164"/>
      <c r="G19" s="1164"/>
      <c r="H19" s="1164"/>
      <c r="I19" s="303" t="s">
        <v>1104</v>
      </c>
      <c r="J19" s="304" t="s">
        <v>1234</v>
      </c>
      <c r="K19" s="300"/>
      <c r="O19" s="1164"/>
    </row>
    <row r="20" spans="1:15" ht="23.1" customHeight="1">
      <c r="A20" s="1165">
        <v>5</v>
      </c>
      <c r="B20" s="1336" t="s">
        <v>3413</v>
      </c>
      <c r="C20" s="1337" t="s">
        <v>1235</v>
      </c>
      <c r="D20" s="1338" t="s">
        <v>3414</v>
      </c>
      <c r="E20" s="1339">
        <v>443000</v>
      </c>
      <c r="F20" s="1339">
        <v>443000</v>
      </c>
      <c r="G20" s="1339">
        <v>443000</v>
      </c>
      <c r="H20" s="1339">
        <v>443000</v>
      </c>
      <c r="I20" s="1340" t="s">
        <v>1215</v>
      </c>
      <c r="J20" s="1341" t="s">
        <v>1246</v>
      </c>
      <c r="K20" s="1342" t="s">
        <v>1010</v>
      </c>
      <c r="M20" s="278" t="s">
        <v>3491</v>
      </c>
      <c r="O20" s="164">
        <v>443000</v>
      </c>
    </row>
    <row r="21" spans="1:15" ht="23.1" customHeight="1">
      <c r="A21" s="1162"/>
      <c r="B21" s="1343"/>
      <c r="C21" s="1344" t="s">
        <v>1236</v>
      </c>
      <c r="D21" s="1345" t="s">
        <v>3415</v>
      </c>
      <c r="E21" s="1346"/>
      <c r="F21" s="1346"/>
      <c r="G21" s="1346"/>
      <c r="H21" s="1346"/>
      <c r="I21" s="1347" t="s">
        <v>1104</v>
      </c>
      <c r="J21" s="1348" t="s">
        <v>1234</v>
      </c>
      <c r="K21" s="1349"/>
      <c r="O21" s="1164"/>
    </row>
    <row r="22" spans="1:15" ht="23.1" customHeight="1">
      <c r="A22" s="1166"/>
      <c r="B22" s="1167"/>
      <c r="C22" s="150"/>
      <c r="D22" s="76"/>
      <c r="E22" s="30"/>
      <c r="F22" s="76"/>
      <c r="G22" s="345"/>
      <c r="H22" s="345"/>
      <c r="I22" s="345"/>
      <c r="J22" s="345"/>
      <c r="K22" s="1263">
        <v>62</v>
      </c>
      <c r="L22" s="1058"/>
    </row>
    <row r="23" spans="1:15" ht="23.1" customHeight="1">
      <c r="A23" s="107"/>
      <c r="B23" s="279"/>
      <c r="C23" s="279"/>
      <c r="D23" s="280" t="s">
        <v>403</v>
      </c>
      <c r="E23" s="1435" t="s">
        <v>404</v>
      </c>
      <c r="F23" s="1436"/>
      <c r="G23" s="1436"/>
      <c r="H23" s="1553"/>
      <c r="I23" s="280" t="s">
        <v>406</v>
      </c>
      <c r="J23" s="280" t="s">
        <v>408</v>
      </c>
      <c r="K23" s="281" t="s">
        <v>410</v>
      </c>
      <c r="L23" s="1058"/>
    </row>
    <row r="24" spans="1:15" ht="23.1" customHeight="1">
      <c r="A24" s="282" t="s">
        <v>401</v>
      </c>
      <c r="B24" s="282" t="s">
        <v>130</v>
      </c>
      <c r="C24" s="282" t="s">
        <v>402</v>
      </c>
      <c r="D24" s="283" t="s">
        <v>411</v>
      </c>
      <c r="E24" s="280">
        <v>2561</v>
      </c>
      <c r="F24" s="280">
        <v>2562</v>
      </c>
      <c r="G24" s="280">
        <v>2563</v>
      </c>
      <c r="H24" s="280">
        <v>2564</v>
      </c>
      <c r="I24" s="282" t="s">
        <v>407</v>
      </c>
      <c r="J24" s="282" t="s">
        <v>409</v>
      </c>
      <c r="K24" s="283" t="s">
        <v>494</v>
      </c>
      <c r="L24" s="1058"/>
    </row>
    <row r="25" spans="1:15" ht="23.1" customHeight="1">
      <c r="A25" s="284"/>
      <c r="B25" s="284"/>
      <c r="C25" s="284"/>
      <c r="D25" s="284" t="s">
        <v>412</v>
      </c>
      <c r="E25" s="284" t="s">
        <v>405</v>
      </c>
      <c r="F25" s="284" t="s">
        <v>405</v>
      </c>
      <c r="G25" s="284" t="s">
        <v>405</v>
      </c>
      <c r="H25" s="284" t="s">
        <v>405</v>
      </c>
      <c r="I25" s="284"/>
      <c r="J25" s="284"/>
      <c r="K25" s="1067" t="s">
        <v>495</v>
      </c>
      <c r="L25" s="1058"/>
    </row>
    <row r="26" spans="1:15" ht="23.1" customHeight="1">
      <c r="A26" s="1165">
        <v>6</v>
      </c>
      <c r="B26" s="572" t="s">
        <v>3317</v>
      </c>
      <c r="C26" s="142" t="s">
        <v>1235</v>
      </c>
      <c r="D26" s="133" t="s">
        <v>3318</v>
      </c>
      <c r="E26" s="164">
        <v>100000</v>
      </c>
      <c r="F26" s="164">
        <v>100000</v>
      </c>
      <c r="G26" s="164">
        <v>100000</v>
      </c>
      <c r="H26" s="164">
        <v>100000</v>
      </c>
      <c r="I26" s="292" t="s">
        <v>1215</v>
      </c>
      <c r="J26" s="293" t="s">
        <v>1246</v>
      </c>
      <c r="K26" s="70" t="s">
        <v>1010</v>
      </c>
      <c r="L26" s="1058"/>
    </row>
    <row r="27" spans="1:15" ht="23.1" customHeight="1">
      <c r="A27" s="1162"/>
      <c r="B27" s="574" t="s">
        <v>3316</v>
      </c>
      <c r="C27" s="159" t="s">
        <v>1236</v>
      </c>
      <c r="D27" s="67" t="s">
        <v>3315</v>
      </c>
      <c r="E27" s="1164"/>
      <c r="F27" s="1164"/>
      <c r="G27" s="1164"/>
      <c r="H27" s="1164"/>
      <c r="I27" s="303" t="s">
        <v>1104</v>
      </c>
      <c r="J27" s="304" t="s">
        <v>1234</v>
      </c>
      <c r="K27" s="300"/>
      <c r="L27" s="1058"/>
    </row>
    <row r="28" spans="1:15" ht="23.1" customHeight="1">
      <c r="A28" s="107">
        <v>7</v>
      </c>
      <c r="B28" s="573" t="s">
        <v>3319</v>
      </c>
      <c r="C28" s="133" t="s">
        <v>1235</v>
      </c>
      <c r="D28" s="133" t="s">
        <v>3103</v>
      </c>
      <c r="E28" s="319">
        <v>250000</v>
      </c>
      <c r="F28" s="319">
        <v>250000</v>
      </c>
      <c r="G28" s="319">
        <v>250000</v>
      </c>
      <c r="H28" s="319">
        <v>250000</v>
      </c>
      <c r="I28" s="292" t="s">
        <v>1154</v>
      </c>
      <c r="J28" s="293" t="s">
        <v>1237</v>
      </c>
      <c r="K28" s="70" t="s">
        <v>1010</v>
      </c>
      <c r="L28" s="1058"/>
    </row>
    <row r="29" spans="1:15" ht="23.1" customHeight="1">
      <c r="A29" s="108"/>
      <c r="B29" s="573" t="s">
        <v>3320</v>
      </c>
      <c r="C29" s="66" t="s">
        <v>3107</v>
      </c>
      <c r="D29" s="66" t="s">
        <v>3104</v>
      </c>
      <c r="E29" s="294"/>
      <c r="F29" s="294"/>
      <c r="G29" s="294"/>
      <c r="H29" s="294"/>
      <c r="I29" s="298" t="s">
        <v>756</v>
      </c>
      <c r="J29" s="297" t="s">
        <v>1238</v>
      </c>
      <c r="K29" s="294"/>
      <c r="L29" s="1058"/>
    </row>
    <row r="30" spans="1:15" ht="23.1" customHeight="1">
      <c r="A30" s="108"/>
      <c r="B30" s="1168"/>
      <c r="C30" s="294" t="s">
        <v>1240</v>
      </c>
      <c r="D30" s="66" t="s">
        <v>3105</v>
      </c>
      <c r="E30" s="294"/>
      <c r="F30" s="294"/>
      <c r="G30" s="294"/>
      <c r="H30" s="294"/>
      <c r="I30" s="298" t="s">
        <v>3106</v>
      </c>
      <c r="J30" s="297" t="s">
        <v>1239</v>
      </c>
      <c r="K30" s="294"/>
      <c r="L30" s="1058"/>
    </row>
    <row r="31" spans="1:15" ht="23.1" customHeight="1">
      <c r="A31" s="1065">
        <v>8</v>
      </c>
      <c r="B31" s="292" t="s">
        <v>3417</v>
      </c>
      <c r="C31" s="75" t="s">
        <v>3419</v>
      </c>
      <c r="D31" s="142" t="s">
        <v>3421</v>
      </c>
      <c r="E31" s="291">
        <v>95000</v>
      </c>
      <c r="F31" s="291">
        <v>95000</v>
      </c>
      <c r="G31" s="291">
        <v>95000</v>
      </c>
      <c r="H31" s="291">
        <v>95000</v>
      </c>
      <c r="I31" s="292" t="s">
        <v>1215</v>
      </c>
      <c r="J31" s="293" t="s">
        <v>1246</v>
      </c>
      <c r="K31" s="70" t="s">
        <v>1010</v>
      </c>
      <c r="L31" s="1058"/>
    </row>
    <row r="32" spans="1:15" ht="23.1" customHeight="1">
      <c r="A32" s="73"/>
      <c r="B32" s="1157" t="s">
        <v>3418</v>
      </c>
      <c r="C32" s="76" t="s">
        <v>3420</v>
      </c>
      <c r="D32" s="144" t="s">
        <v>3422</v>
      </c>
      <c r="E32" s="298"/>
      <c r="F32" s="298"/>
      <c r="G32" s="298"/>
      <c r="H32" s="298"/>
      <c r="I32" s="303" t="s">
        <v>1104</v>
      </c>
      <c r="J32" s="304" t="s">
        <v>1234</v>
      </c>
      <c r="K32" s="298"/>
      <c r="L32" s="1058"/>
    </row>
    <row r="33" spans="1:15" ht="23.1" customHeight="1">
      <c r="A33" s="107">
        <v>9</v>
      </c>
      <c r="B33" s="82" t="s">
        <v>3321</v>
      </c>
      <c r="C33" s="133" t="s">
        <v>3108</v>
      </c>
      <c r="D33" s="133" t="s">
        <v>3323</v>
      </c>
      <c r="E33" s="291">
        <v>250000</v>
      </c>
      <c r="F33" s="291">
        <v>250000</v>
      </c>
      <c r="G33" s="291">
        <v>250000</v>
      </c>
      <c r="H33" s="291">
        <v>250000</v>
      </c>
      <c r="I33" s="292" t="s">
        <v>1215</v>
      </c>
      <c r="J33" s="293" t="s">
        <v>1246</v>
      </c>
      <c r="K33" s="70" t="s">
        <v>1010</v>
      </c>
      <c r="L33" s="1058"/>
    </row>
    <row r="34" spans="1:15" ht="23.1" customHeight="1">
      <c r="A34" s="108"/>
      <c r="B34" s="259" t="s">
        <v>3348</v>
      </c>
      <c r="C34" s="66" t="s">
        <v>1236</v>
      </c>
      <c r="D34" s="66" t="s">
        <v>3324</v>
      </c>
      <c r="E34" s="298"/>
      <c r="F34" s="298"/>
      <c r="G34" s="298"/>
      <c r="H34" s="298"/>
      <c r="I34" s="303" t="s">
        <v>1104</v>
      </c>
      <c r="J34" s="304" t="s">
        <v>1234</v>
      </c>
      <c r="K34" s="298"/>
      <c r="L34" s="1058"/>
    </row>
    <row r="35" spans="1:15" ht="23.1" customHeight="1">
      <c r="A35" s="107">
        <v>10</v>
      </c>
      <c r="B35" s="1319" t="s">
        <v>3485</v>
      </c>
      <c r="C35" s="133" t="s">
        <v>3108</v>
      </c>
      <c r="D35" s="133" t="s">
        <v>3323</v>
      </c>
      <c r="E35" s="291">
        <v>200000</v>
      </c>
      <c r="F35" s="291">
        <v>200000</v>
      </c>
      <c r="G35" s="291">
        <v>200000</v>
      </c>
      <c r="H35" s="291">
        <v>200000</v>
      </c>
      <c r="I35" s="292" t="s">
        <v>1215</v>
      </c>
      <c r="J35" s="293" t="s">
        <v>1246</v>
      </c>
      <c r="K35" s="70" t="s">
        <v>1010</v>
      </c>
      <c r="L35" s="1058"/>
      <c r="M35" s="1325" t="s">
        <v>3489</v>
      </c>
    </row>
    <row r="36" spans="1:15" ht="23.1" customHeight="1">
      <c r="A36" s="109"/>
      <c r="B36" s="1320" t="s">
        <v>3483</v>
      </c>
      <c r="C36" s="66" t="s">
        <v>1236</v>
      </c>
      <c r="D36" s="66" t="s">
        <v>3484</v>
      </c>
      <c r="E36" s="303"/>
      <c r="F36" s="303"/>
      <c r="G36" s="303"/>
      <c r="H36" s="303"/>
      <c r="I36" s="303" t="s">
        <v>1104</v>
      </c>
      <c r="J36" s="304" t="s">
        <v>1234</v>
      </c>
      <c r="K36" s="298"/>
      <c r="L36" s="1058"/>
    </row>
    <row r="37" spans="1:15" ht="23.1" customHeight="1">
      <c r="A37" s="107">
        <v>11</v>
      </c>
      <c r="B37" s="1303" t="s">
        <v>3329</v>
      </c>
      <c r="C37" s="133" t="s">
        <v>3108</v>
      </c>
      <c r="D37" s="133" t="s">
        <v>3330</v>
      </c>
      <c r="E37" s="291">
        <v>200000</v>
      </c>
      <c r="F37" s="291">
        <v>200000</v>
      </c>
      <c r="G37" s="291">
        <v>200000</v>
      </c>
      <c r="H37" s="291">
        <v>200000</v>
      </c>
      <c r="I37" s="292" t="s">
        <v>1215</v>
      </c>
      <c r="J37" s="293" t="s">
        <v>1246</v>
      </c>
      <c r="K37" s="70" t="s">
        <v>1010</v>
      </c>
      <c r="L37" s="1077"/>
    </row>
    <row r="38" spans="1:15" ht="23.1" customHeight="1">
      <c r="A38" s="109"/>
      <c r="B38" s="1304"/>
      <c r="C38" s="67" t="s">
        <v>1236</v>
      </c>
      <c r="D38" s="67" t="s">
        <v>3423</v>
      </c>
      <c r="E38" s="303"/>
      <c r="F38" s="303"/>
      <c r="G38" s="303"/>
      <c r="H38" s="303"/>
      <c r="I38" s="303" t="s">
        <v>1104</v>
      </c>
      <c r="J38" s="304" t="s">
        <v>1234</v>
      </c>
      <c r="K38" s="303"/>
      <c r="L38" s="1058"/>
    </row>
    <row r="39" spans="1:15" ht="23.1" customHeight="1">
      <c r="A39" s="107">
        <v>12</v>
      </c>
      <c r="B39" s="1317" t="s">
        <v>3322</v>
      </c>
      <c r="C39" s="133" t="s">
        <v>3108</v>
      </c>
      <c r="D39" s="133" t="s">
        <v>3325</v>
      </c>
      <c r="E39" s="291">
        <v>200000</v>
      </c>
      <c r="F39" s="291">
        <v>200000</v>
      </c>
      <c r="G39" s="291">
        <v>200000</v>
      </c>
      <c r="H39" s="291">
        <v>200000</v>
      </c>
      <c r="I39" s="292" t="s">
        <v>1215</v>
      </c>
      <c r="J39" s="293" t="s">
        <v>1246</v>
      </c>
      <c r="K39" s="70" t="s">
        <v>1010</v>
      </c>
      <c r="L39" s="1058"/>
    </row>
    <row r="40" spans="1:15" ht="23.1" customHeight="1">
      <c r="A40" s="109"/>
      <c r="B40" s="1318" t="s">
        <v>3109</v>
      </c>
      <c r="C40" s="67" t="s">
        <v>1236</v>
      </c>
      <c r="D40" s="67" t="s">
        <v>3424</v>
      </c>
      <c r="E40" s="303"/>
      <c r="F40" s="303"/>
      <c r="G40" s="303"/>
      <c r="H40" s="303"/>
      <c r="I40" s="303" t="s">
        <v>1104</v>
      </c>
      <c r="J40" s="304" t="s">
        <v>1234</v>
      </c>
      <c r="K40" s="303"/>
      <c r="L40" s="1058"/>
    </row>
    <row r="41" spans="1:15" ht="23.1" customHeight="1">
      <c r="L41" s="1058"/>
    </row>
    <row r="42" spans="1:15" ht="23.1" customHeight="1">
      <c r="E42" s="560"/>
      <c r="K42" s="927"/>
      <c r="L42" s="1058"/>
    </row>
    <row r="43" spans="1:15" ht="23.1" customHeight="1">
      <c r="A43" s="1275"/>
      <c r="K43" s="1263">
        <v>63</v>
      </c>
      <c r="L43" s="1273"/>
    </row>
    <row r="44" spans="1:15" ht="23.1" customHeight="1">
      <c r="A44" s="1275"/>
      <c r="K44" s="927"/>
      <c r="L44" s="1273"/>
    </row>
    <row r="45" spans="1:15" ht="23.1" customHeight="1">
      <c r="A45" s="107"/>
      <c r="B45" s="279"/>
      <c r="C45" s="279"/>
      <c r="D45" s="280" t="s">
        <v>403</v>
      </c>
      <c r="E45" s="1435" t="s">
        <v>404</v>
      </c>
      <c r="F45" s="1436"/>
      <c r="G45" s="1436"/>
      <c r="H45" s="1553"/>
      <c r="I45" s="280" t="s">
        <v>406</v>
      </c>
      <c r="J45" s="280" t="s">
        <v>408</v>
      </c>
      <c r="K45" s="281" t="s">
        <v>410</v>
      </c>
      <c r="L45" s="1058"/>
    </row>
    <row r="46" spans="1:15" ht="23.1" customHeight="1">
      <c r="A46" s="282" t="s">
        <v>401</v>
      </c>
      <c r="B46" s="282" t="s">
        <v>130</v>
      </c>
      <c r="C46" s="282" t="s">
        <v>402</v>
      </c>
      <c r="D46" s="283" t="s">
        <v>411</v>
      </c>
      <c r="E46" s="280">
        <v>2561</v>
      </c>
      <c r="F46" s="280">
        <v>2562</v>
      </c>
      <c r="G46" s="280">
        <v>2563</v>
      </c>
      <c r="H46" s="280">
        <v>2564</v>
      </c>
      <c r="I46" s="282" t="s">
        <v>407</v>
      </c>
      <c r="J46" s="282" t="s">
        <v>409</v>
      </c>
      <c r="K46" s="283" t="s">
        <v>494</v>
      </c>
      <c r="L46" s="1058"/>
    </row>
    <row r="47" spans="1:15" ht="23.1" customHeight="1">
      <c r="A47" s="284"/>
      <c r="B47" s="284"/>
      <c r="C47" s="284"/>
      <c r="D47" s="284" t="s">
        <v>412</v>
      </c>
      <c r="E47" s="284" t="s">
        <v>405</v>
      </c>
      <c r="F47" s="284" t="s">
        <v>405</v>
      </c>
      <c r="G47" s="284" t="s">
        <v>405</v>
      </c>
      <c r="H47" s="284" t="s">
        <v>405</v>
      </c>
      <c r="I47" s="284"/>
      <c r="J47" s="284"/>
      <c r="K47" s="1067" t="s">
        <v>495</v>
      </c>
    </row>
    <row r="48" spans="1:15" ht="23.1" customHeight="1">
      <c r="A48" s="107">
        <v>13</v>
      </c>
      <c r="B48" s="1303" t="s">
        <v>3344</v>
      </c>
      <c r="C48" s="133" t="s">
        <v>3108</v>
      </c>
      <c r="D48" s="133" t="s">
        <v>3345</v>
      </c>
      <c r="E48" s="291">
        <v>90000</v>
      </c>
      <c r="F48" s="291">
        <v>90000</v>
      </c>
      <c r="G48" s="291">
        <v>90000</v>
      </c>
      <c r="H48" s="291">
        <v>90000</v>
      </c>
      <c r="I48" s="292" t="s">
        <v>1215</v>
      </c>
      <c r="J48" s="293" t="s">
        <v>1246</v>
      </c>
      <c r="K48" s="70" t="s">
        <v>1010</v>
      </c>
      <c r="L48" s="833"/>
      <c r="O48" s="291">
        <v>90000</v>
      </c>
    </row>
    <row r="49" spans="1:15" ht="23.1" customHeight="1">
      <c r="A49" s="109"/>
      <c r="B49" s="1304" t="s">
        <v>2278</v>
      </c>
      <c r="C49" s="67" t="s">
        <v>1236</v>
      </c>
      <c r="D49" s="67" t="s">
        <v>3346</v>
      </c>
      <c r="E49" s="298"/>
      <c r="F49" s="298"/>
      <c r="G49" s="298"/>
      <c r="H49" s="298"/>
      <c r="I49" s="303" t="s">
        <v>1104</v>
      </c>
      <c r="J49" s="304" t="s">
        <v>1234</v>
      </c>
      <c r="K49" s="303"/>
      <c r="O49" s="298"/>
    </row>
    <row r="50" spans="1:15" ht="23.1" customHeight="1">
      <c r="A50" s="108">
        <v>14</v>
      </c>
      <c r="B50" s="82" t="s">
        <v>3338</v>
      </c>
      <c r="C50" s="133" t="s">
        <v>3108</v>
      </c>
      <c r="D50" s="133" t="s">
        <v>3330</v>
      </c>
      <c r="E50" s="291">
        <v>130000</v>
      </c>
      <c r="F50" s="291">
        <v>130000</v>
      </c>
      <c r="G50" s="291">
        <v>130000</v>
      </c>
      <c r="H50" s="291">
        <v>130000</v>
      </c>
      <c r="I50" s="292" t="s">
        <v>1215</v>
      </c>
      <c r="J50" s="293" t="s">
        <v>1246</v>
      </c>
      <c r="K50" s="70" t="s">
        <v>1010</v>
      </c>
      <c r="L50" s="833"/>
      <c r="O50" s="291">
        <v>130000</v>
      </c>
    </row>
    <row r="51" spans="1:15" ht="23.1" customHeight="1">
      <c r="A51" s="109"/>
      <c r="B51" s="161" t="s">
        <v>3339</v>
      </c>
      <c r="C51" s="67" t="s">
        <v>1236</v>
      </c>
      <c r="D51" s="67" t="s">
        <v>3425</v>
      </c>
      <c r="E51" s="303"/>
      <c r="F51" s="303"/>
      <c r="G51" s="303"/>
      <c r="H51" s="303"/>
      <c r="I51" s="303" t="s">
        <v>1104</v>
      </c>
      <c r="J51" s="304" t="s">
        <v>1234</v>
      </c>
      <c r="K51" s="303"/>
      <c r="O51" s="303"/>
    </row>
    <row r="52" spans="1:15" ht="23.1" customHeight="1">
      <c r="A52" s="107">
        <v>15</v>
      </c>
      <c r="B52" s="1303" t="s">
        <v>3335</v>
      </c>
      <c r="C52" s="142" t="s">
        <v>1235</v>
      </c>
      <c r="D52" s="133" t="s">
        <v>3337</v>
      </c>
      <c r="E52" s="291">
        <v>200000</v>
      </c>
      <c r="F52" s="291">
        <v>200000</v>
      </c>
      <c r="G52" s="291">
        <v>200000</v>
      </c>
      <c r="H52" s="291">
        <v>200000</v>
      </c>
      <c r="I52" s="292" t="s">
        <v>1154</v>
      </c>
      <c r="J52" s="292" t="s">
        <v>1237</v>
      </c>
      <c r="K52" s="1047" t="s">
        <v>1010</v>
      </c>
      <c r="L52" s="833"/>
      <c r="M52" s="278" t="s">
        <v>3488</v>
      </c>
      <c r="O52" s="291">
        <v>200000</v>
      </c>
    </row>
    <row r="53" spans="1:15" ht="23.1" customHeight="1">
      <c r="A53" s="108"/>
      <c r="B53" s="1305" t="s">
        <v>3336</v>
      </c>
      <c r="C53" s="144" t="s">
        <v>3107</v>
      </c>
      <c r="D53" s="66" t="s">
        <v>3426</v>
      </c>
      <c r="E53" s="298"/>
      <c r="F53" s="298"/>
      <c r="G53" s="298"/>
      <c r="H53" s="298"/>
      <c r="I53" s="298" t="s">
        <v>756</v>
      </c>
      <c r="J53" s="298" t="s">
        <v>1238</v>
      </c>
      <c r="K53" s="92"/>
      <c r="O53" s="298"/>
    </row>
    <row r="54" spans="1:15" ht="23.1" customHeight="1">
      <c r="A54" s="109"/>
      <c r="B54" s="1305"/>
      <c r="C54" s="322" t="s">
        <v>1240</v>
      </c>
      <c r="D54" s="66"/>
      <c r="E54" s="298"/>
      <c r="F54" s="298"/>
      <c r="G54" s="298"/>
      <c r="H54" s="298"/>
      <c r="I54" s="298" t="s">
        <v>3106</v>
      </c>
      <c r="J54" s="298" t="s">
        <v>1239</v>
      </c>
      <c r="K54" s="92"/>
      <c r="O54" s="298"/>
    </row>
    <row r="55" spans="1:15" ht="23.1" customHeight="1">
      <c r="A55" s="107">
        <v>16</v>
      </c>
      <c r="B55" s="1303" t="s">
        <v>3340</v>
      </c>
      <c r="C55" s="142" t="s">
        <v>1235</v>
      </c>
      <c r="D55" s="133" t="s">
        <v>3341</v>
      </c>
      <c r="E55" s="291">
        <v>200000</v>
      </c>
      <c r="F55" s="291">
        <v>200000</v>
      </c>
      <c r="G55" s="291">
        <v>200000</v>
      </c>
      <c r="H55" s="291">
        <v>200000</v>
      </c>
      <c r="I55" s="292" t="s">
        <v>1154</v>
      </c>
      <c r="J55" s="292" t="s">
        <v>1237</v>
      </c>
      <c r="K55" s="1047" t="s">
        <v>1010</v>
      </c>
      <c r="O55" s="291">
        <v>200000</v>
      </c>
    </row>
    <row r="56" spans="1:15" ht="23.1" customHeight="1">
      <c r="A56" s="108"/>
      <c r="B56" s="1305" t="s">
        <v>3342</v>
      </c>
      <c r="C56" s="144" t="s">
        <v>3107</v>
      </c>
      <c r="D56" s="66" t="s">
        <v>3343</v>
      </c>
      <c r="E56" s="298"/>
      <c r="F56" s="298"/>
      <c r="G56" s="298"/>
      <c r="H56" s="298"/>
      <c r="I56" s="298" t="s">
        <v>756</v>
      </c>
      <c r="J56" s="298" t="s">
        <v>1238</v>
      </c>
      <c r="K56" s="92"/>
      <c r="O56" s="298"/>
    </row>
    <row r="57" spans="1:15" ht="23.1" customHeight="1">
      <c r="A57" s="109"/>
      <c r="B57" s="1305"/>
      <c r="C57" s="322" t="s">
        <v>1240</v>
      </c>
      <c r="D57" s="66"/>
      <c r="E57" s="298"/>
      <c r="F57" s="298"/>
      <c r="G57" s="298"/>
      <c r="H57" s="298"/>
      <c r="I57" s="298" t="s">
        <v>3106</v>
      </c>
      <c r="J57" s="298" t="s">
        <v>1239</v>
      </c>
      <c r="K57" s="92"/>
      <c r="O57" s="298"/>
    </row>
    <row r="58" spans="1:15" ht="23.1" customHeight="1">
      <c r="A58" s="188">
        <v>17</v>
      </c>
      <c r="B58" s="1158" t="s">
        <v>3110</v>
      </c>
      <c r="C58" s="75" t="s">
        <v>3108</v>
      </c>
      <c r="D58" s="133" t="s">
        <v>3103</v>
      </c>
      <c r="E58" s="291">
        <v>800000</v>
      </c>
      <c r="F58" s="291">
        <v>800000</v>
      </c>
      <c r="G58" s="291">
        <v>800000</v>
      </c>
      <c r="H58" s="290">
        <v>800000</v>
      </c>
      <c r="I58" s="292" t="s">
        <v>1154</v>
      </c>
      <c r="J58" s="311" t="s">
        <v>1237</v>
      </c>
      <c r="K58" s="70" t="s">
        <v>1010</v>
      </c>
      <c r="O58" s="291">
        <v>800000</v>
      </c>
    </row>
    <row r="59" spans="1:15" ht="23.1" customHeight="1">
      <c r="A59" s="1059"/>
      <c r="B59" s="78" t="s">
        <v>3111</v>
      </c>
      <c r="C59" s="76" t="s">
        <v>1236</v>
      </c>
      <c r="D59" s="66" t="s">
        <v>3104</v>
      </c>
      <c r="E59" s="298"/>
      <c r="F59" s="298"/>
      <c r="G59" s="298"/>
      <c r="H59" s="297"/>
      <c r="I59" s="298" t="s">
        <v>756</v>
      </c>
      <c r="J59" s="74" t="s">
        <v>1238</v>
      </c>
      <c r="K59" s="298"/>
      <c r="O59" s="298"/>
    </row>
    <row r="60" spans="1:15" ht="23.1" customHeight="1">
      <c r="A60" s="105"/>
      <c r="B60" s="79" t="s">
        <v>3112</v>
      </c>
      <c r="C60" s="304"/>
      <c r="D60" s="67" t="s">
        <v>3105</v>
      </c>
      <c r="E60" s="303"/>
      <c r="F60" s="303"/>
      <c r="G60" s="303"/>
      <c r="H60" s="304"/>
      <c r="I60" s="303" t="s">
        <v>3106</v>
      </c>
      <c r="J60" s="314" t="s">
        <v>1239</v>
      </c>
      <c r="K60" s="303"/>
      <c r="O60" s="303"/>
    </row>
    <row r="61" spans="1:15" ht="23.1" customHeight="1">
      <c r="A61" s="107">
        <v>18</v>
      </c>
      <c r="B61" s="146" t="s">
        <v>3326</v>
      </c>
      <c r="C61" s="133" t="s">
        <v>1235</v>
      </c>
      <c r="D61" s="133" t="s">
        <v>3124</v>
      </c>
      <c r="E61" s="291">
        <v>3000000</v>
      </c>
      <c r="F61" s="290">
        <v>3000000</v>
      </c>
      <c r="G61" s="291">
        <v>3000000</v>
      </c>
      <c r="H61" s="291">
        <v>3000000</v>
      </c>
      <c r="I61" s="293" t="s">
        <v>1154</v>
      </c>
      <c r="J61" s="292" t="s">
        <v>1237</v>
      </c>
      <c r="K61" s="1047" t="s">
        <v>1010</v>
      </c>
      <c r="O61" s="291">
        <v>3000000</v>
      </c>
    </row>
    <row r="62" spans="1:15" ht="23.1" customHeight="1">
      <c r="A62" s="108"/>
      <c r="B62" s="78" t="s">
        <v>3125</v>
      </c>
      <c r="C62" s="66" t="s">
        <v>3107</v>
      </c>
      <c r="D62" s="66" t="s">
        <v>3126</v>
      </c>
      <c r="E62" s="69"/>
      <c r="F62" s="298"/>
      <c r="G62" s="297"/>
      <c r="H62" s="298"/>
      <c r="I62" s="297" t="s">
        <v>756</v>
      </c>
      <c r="J62" s="298" t="s">
        <v>1238</v>
      </c>
      <c r="K62" s="92"/>
      <c r="O62" s="69"/>
    </row>
    <row r="63" spans="1:15" ht="23.1" customHeight="1">
      <c r="A63" s="108"/>
      <c r="B63" s="1169" t="s">
        <v>3327</v>
      </c>
      <c r="C63" s="294" t="s">
        <v>1240</v>
      </c>
      <c r="D63" s="294"/>
      <c r="E63" s="322"/>
      <c r="F63" s="294"/>
      <c r="G63" s="345"/>
      <c r="H63" s="294"/>
      <c r="I63" s="297" t="s">
        <v>3106</v>
      </c>
      <c r="J63" s="298" t="s">
        <v>1239</v>
      </c>
      <c r="K63" s="92"/>
      <c r="O63" s="322"/>
    </row>
    <row r="64" spans="1:15" ht="23.1" customHeight="1">
      <c r="A64" s="109"/>
      <c r="B64" s="1170" t="s">
        <v>3328</v>
      </c>
      <c r="C64" s="300"/>
      <c r="D64" s="300"/>
      <c r="E64" s="332"/>
      <c r="F64" s="300"/>
      <c r="G64" s="325"/>
      <c r="H64" s="300"/>
      <c r="I64" s="304"/>
      <c r="J64" s="303"/>
      <c r="K64" s="333"/>
      <c r="O64" s="332"/>
    </row>
    <row r="65" spans="1:13" ht="23.1" customHeight="1">
      <c r="A65" s="1274"/>
      <c r="B65" s="1171"/>
      <c r="C65" s="345"/>
      <c r="D65" s="345"/>
      <c r="E65" s="355"/>
      <c r="F65" s="345"/>
      <c r="G65" s="345"/>
      <c r="H65" s="345"/>
      <c r="I65" s="297"/>
      <c r="J65" s="297"/>
      <c r="K65" s="345"/>
      <c r="L65" s="1272"/>
    </row>
    <row r="66" spans="1:13" ht="23.1" customHeight="1">
      <c r="A66" s="1060"/>
      <c r="B66" s="1171"/>
      <c r="C66" s="345"/>
      <c r="D66" s="345"/>
      <c r="E66" s="345"/>
      <c r="F66" s="345"/>
      <c r="G66" s="345"/>
      <c r="H66" s="345"/>
      <c r="I66" s="297"/>
      <c r="J66" s="297"/>
      <c r="K66" s="1263">
        <v>64</v>
      </c>
    </row>
    <row r="67" spans="1:13" ht="23.1" customHeight="1">
      <c r="A67" s="107"/>
      <c r="B67" s="279"/>
      <c r="C67" s="279"/>
      <c r="D67" s="280" t="s">
        <v>403</v>
      </c>
      <c r="E67" s="1435" t="s">
        <v>404</v>
      </c>
      <c r="F67" s="1436"/>
      <c r="G67" s="1436"/>
      <c r="H67" s="1553"/>
      <c r="I67" s="280" t="s">
        <v>406</v>
      </c>
      <c r="J67" s="280" t="s">
        <v>408</v>
      </c>
      <c r="K67" s="281" t="s">
        <v>410</v>
      </c>
    </row>
    <row r="68" spans="1:13" ht="23.1" customHeight="1">
      <c r="A68" s="282" t="s">
        <v>401</v>
      </c>
      <c r="B68" s="282" t="s">
        <v>130</v>
      </c>
      <c r="C68" s="282" t="s">
        <v>402</v>
      </c>
      <c r="D68" s="283" t="s">
        <v>411</v>
      </c>
      <c r="E68" s="280">
        <v>2561</v>
      </c>
      <c r="F68" s="280">
        <v>2562</v>
      </c>
      <c r="G68" s="280">
        <v>2563</v>
      </c>
      <c r="H68" s="280">
        <v>2564</v>
      </c>
      <c r="I68" s="282" t="s">
        <v>407</v>
      </c>
      <c r="J68" s="282" t="s">
        <v>409</v>
      </c>
      <c r="K68" s="283" t="s">
        <v>494</v>
      </c>
    </row>
    <row r="69" spans="1:13" ht="23.1" customHeight="1">
      <c r="A69" s="284"/>
      <c r="B69" s="284"/>
      <c r="C69" s="284"/>
      <c r="D69" s="284" t="s">
        <v>412</v>
      </c>
      <c r="E69" s="284" t="s">
        <v>405</v>
      </c>
      <c r="F69" s="284" t="s">
        <v>405</v>
      </c>
      <c r="G69" s="284" t="s">
        <v>405</v>
      </c>
      <c r="H69" s="284" t="s">
        <v>405</v>
      </c>
      <c r="I69" s="284"/>
      <c r="J69" s="284"/>
      <c r="K69" s="1067" t="s">
        <v>495</v>
      </c>
      <c r="L69" s="1056">
        <v>69</v>
      </c>
    </row>
    <row r="70" spans="1:13" ht="23.1" customHeight="1">
      <c r="A70" s="107">
        <v>19</v>
      </c>
      <c r="B70" s="1321" t="s">
        <v>3113</v>
      </c>
      <c r="C70" s="75" t="s">
        <v>3114</v>
      </c>
      <c r="D70" s="246" t="s">
        <v>2537</v>
      </c>
      <c r="E70" s="291">
        <v>150000</v>
      </c>
      <c r="F70" s="291">
        <v>150000</v>
      </c>
      <c r="G70" s="291">
        <v>150000</v>
      </c>
      <c r="H70" s="291">
        <v>150000</v>
      </c>
      <c r="I70" s="292" t="s">
        <v>1186</v>
      </c>
      <c r="J70" s="311" t="s">
        <v>3115</v>
      </c>
      <c r="K70" s="70" t="s">
        <v>1010</v>
      </c>
      <c r="M70" s="278" t="s">
        <v>3487</v>
      </c>
    </row>
    <row r="71" spans="1:13" ht="23.1" customHeight="1">
      <c r="A71" s="108"/>
      <c r="B71" s="1322" t="s">
        <v>3486</v>
      </c>
      <c r="C71" s="76" t="s">
        <v>3116</v>
      </c>
      <c r="D71" s="66" t="s">
        <v>3486</v>
      </c>
      <c r="E71" s="298"/>
      <c r="F71" s="298"/>
      <c r="G71" s="298"/>
      <c r="H71" s="298"/>
      <c r="I71" s="298" t="s">
        <v>1104</v>
      </c>
      <c r="J71" s="74" t="s">
        <v>3117</v>
      </c>
      <c r="K71" s="298"/>
    </row>
    <row r="72" spans="1:13" ht="23.1" customHeight="1">
      <c r="A72" s="109"/>
      <c r="B72" s="1322"/>
      <c r="C72" s="297"/>
      <c r="D72" s="66" t="s">
        <v>657</v>
      </c>
      <c r="E72" s="298"/>
      <c r="F72" s="298"/>
      <c r="G72" s="298"/>
      <c r="H72" s="298"/>
      <c r="I72" s="298"/>
      <c r="J72" s="74"/>
      <c r="K72" s="298"/>
    </row>
    <row r="73" spans="1:13" ht="23.1" customHeight="1">
      <c r="A73" s="1060">
        <v>20</v>
      </c>
      <c r="B73" s="146" t="s">
        <v>3118</v>
      </c>
      <c r="C73" s="133" t="s">
        <v>3119</v>
      </c>
      <c r="D73" s="246" t="s">
        <v>2537</v>
      </c>
      <c r="E73" s="291">
        <v>300000</v>
      </c>
      <c r="F73" s="291">
        <v>300000</v>
      </c>
      <c r="G73" s="291">
        <v>300000</v>
      </c>
      <c r="H73" s="291">
        <v>300000</v>
      </c>
      <c r="I73" s="292" t="s">
        <v>1186</v>
      </c>
      <c r="J73" s="311" t="s">
        <v>1064</v>
      </c>
      <c r="K73" s="70" t="s">
        <v>1010</v>
      </c>
    </row>
    <row r="74" spans="1:13" ht="23.1" customHeight="1">
      <c r="A74" s="1060"/>
      <c r="B74" s="78" t="s">
        <v>3120</v>
      </c>
      <c r="C74" s="66" t="s">
        <v>3121</v>
      </c>
      <c r="D74" s="66" t="s">
        <v>3122</v>
      </c>
      <c r="E74" s="298"/>
      <c r="F74" s="298"/>
      <c r="G74" s="298"/>
      <c r="H74" s="298"/>
      <c r="I74" s="298" t="s">
        <v>1104</v>
      </c>
      <c r="J74" s="74" t="s">
        <v>3123</v>
      </c>
      <c r="K74" s="298"/>
    </row>
    <row r="75" spans="1:13" ht="23.1" customHeight="1">
      <c r="A75" s="1060"/>
      <c r="B75" s="79"/>
      <c r="C75" s="303" t="s">
        <v>3123</v>
      </c>
      <c r="D75" s="67" t="s">
        <v>657</v>
      </c>
      <c r="E75" s="303"/>
      <c r="F75" s="303"/>
      <c r="G75" s="303"/>
      <c r="H75" s="303"/>
      <c r="I75" s="303"/>
      <c r="J75" s="314"/>
      <c r="K75" s="303"/>
    </row>
    <row r="76" spans="1:13" ht="23.1" customHeight="1">
      <c r="A76" s="107">
        <v>21</v>
      </c>
      <c r="B76" s="82" t="s">
        <v>3127</v>
      </c>
      <c r="C76" s="142" t="s">
        <v>1235</v>
      </c>
      <c r="D76" s="133" t="s">
        <v>3128</v>
      </c>
      <c r="E76" s="268">
        <v>5200000</v>
      </c>
      <c r="F76" s="291">
        <v>5200000</v>
      </c>
      <c r="G76" s="290">
        <v>5200000</v>
      </c>
      <c r="H76" s="291">
        <v>5200000</v>
      </c>
      <c r="I76" s="293" t="s">
        <v>1154</v>
      </c>
      <c r="J76" s="292" t="s">
        <v>3129</v>
      </c>
      <c r="K76" s="1047" t="s">
        <v>1010</v>
      </c>
    </row>
    <row r="77" spans="1:13" ht="23.1" customHeight="1">
      <c r="A77" s="108"/>
      <c r="B77" s="259" t="s">
        <v>3130</v>
      </c>
      <c r="C77" s="144" t="s">
        <v>3107</v>
      </c>
      <c r="D77" s="66" t="s">
        <v>3131</v>
      </c>
      <c r="E77" s="297"/>
      <c r="F77" s="298"/>
      <c r="G77" s="297"/>
      <c r="H77" s="298"/>
      <c r="I77" s="297" t="s">
        <v>756</v>
      </c>
      <c r="J77" s="298" t="s">
        <v>2995</v>
      </c>
      <c r="K77" s="92"/>
    </row>
    <row r="78" spans="1:13" ht="23.1" customHeight="1">
      <c r="A78" s="108"/>
      <c r="B78" s="259"/>
      <c r="C78" s="69" t="s">
        <v>1240</v>
      </c>
      <c r="D78" s="66" t="s">
        <v>3132</v>
      </c>
      <c r="E78" s="345"/>
      <c r="F78" s="300"/>
      <c r="G78" s="345"/>
      <c r="H78" s="300"/>
      <c r="I78" s="297" t="s">
        <v>1104</v>
      </c>
      <c r="J78" s="298" t="s">
        <v>3133</v>
      </c>
      <c r="K78" s="92"/>
    </row>
    <row r="79" spans="1:13" ht="23.1" customHeight="1">
      <c r="A79" s="107">
        <v>22</v>
      </c>
      <c r="B79" s="82" t="s">
        <v>3334</v>
      </c>
      <c r="C79" s="142" t="s">
        <v>1235</v>
      </c>
      <c r="D79" s="133" t="s">
        <v>3134</v>
      </c>
      <c r="E79" s="291">
        <v>300000</v>
      </c>
      <c r="F79" s="291">
        <v>300000</v>
      </c>
      <c r="G79" s="268">
        <v>300000</v>
      </c>
      <c r="H79" s="291">
        <v>300000</v>
      </c>
      <c r="I79" s="292" t="s">
        <v>1154</v>
      </c>
      <c r="J79" s="292" t="s">
        <v>1237</v>
      </c>
      <c r="K79" s="1047" t="s">
        <v>1010</v>
      </c>
    </row>
    <row r="80" spans="1:13" ht="23.1" customHeight="1">
      <c r="A80" s="108"/>
      <c r="B80" s="259" t="s">
        <v>3135</v>
      </c>
      <c r="C80" s="144" t="s">
        <v>3107</v>
      </c>
      <c r="D80" s="66" t="s">
        <v>3136</v>
      </c>
      <c r="E80" s="298"/>
      <c r="F80" s="298"/>
      <c r="G80" s="298"/>
      <c r="H80" s="297"/>
      <c r="I80" s="298" t="s">
        <v>756</v>
      </c>
      <c r="J80" s="298" t="s">
        <v>1238</v>
      </c>
      <c r="K80" s="92"/>
    </row>
    <row r="81" spans="1:13" ht="23.1" customHeight="1">
      <c r="A81" s="108"/>
      <c r="B81" s="259" t="s">
        <v>3137</v>
      </c>
      <c r="C81" s="322" t="s">
        <v>1240</v>
      </c>
      <c r="D81" s="66" t="s">
        <v>3138</v>
      </c>
      <c r="E81" s="298"/>
      <c r="F81" s="298"/>
      <c r="G81" s="298"/>
      <c r="H81" s="297"/>
      <c r="I81" s="298" t="s">
        <v>3106</v>
      </c>
      <c r="J81" s="298" t="s">
        <v>1239</v>
      </c>
      <c r="K81" s="92"/>
    </row>
    <row r="82" spans="1:13" ht="23.1" customHeight="1">
      <c r="A82" s="109"/>
      <c r="B82" s="259" t="s">
        <v>3139</v>
      </c>
      <c r="C82" s="145"/>
      <c r="D82" s="294"/>
      <c r="E82" s="303"/>
      <c r="F82" s="303"/>
      <c r="G82" s="303"/>
      <c r="H82" s="304"/>
      <c r="I82" s="294"/>
      <c r="J82" s="298"/>
      <c r="K82" s="92"/>
    </row>
    <row r="83" spans="1:13" ht="23.1" customHeight="1">
      <c r="A83" s="1064">
        <v>23</v>
      </c>
      <c r="B83" s="1306" t="s">
        <v>3331</v>
      </c>
      <c r="C83" s="292" t="s">
        <v>3141</v>
      </c>
      <c r="D83" s="293" t="s">
        <v>3332</v>
      </c>
      <c r="E83" s="291">
        <v>400000</v>
      </c>
      <c r="F83" s="291">
        <v>400000</v>
      </c>
      <c r="G83" s="291">
        <v>400000</v>
      </c>
      <c r="H83" s="291">
        <v>400000</v>
      </c>
      <c r="I83" s="292" t="s">
        <v>1154</v>
      </c>
      <c r="J83" s="311" t="s">
        <v>3142</v>
      </c>
      <c r="K83" s="1047" t="s">
        <v>1010</v>
      </c>
    </row>
    <row r="84" spans="1:13" ht="23.1" customHeight="1">
      <c r="B84" s="1307" t="s">
        <v>3153</v>
      </c>
      <c r="C84" s="298" t="s">
        <v>3144</v>
      </c>
      <c r="D84" s="460" t="s">
        <v>3333</v>
      </c>
      <c r="E84" s="298"/>
      <c r="F84" s="298"/>
      <c r="G84" s="298"/>
      <c r="H84" s="298"/>
      <c r="I84" s="298" t="s">
        <v>3145</v>
      </c>
      <c r="J84" s="92"/>
      <c r="K84" s="92"/>
    </row>
    <row r="85" spans="1:13" ht="23.1" customHeight="1">
      <c r="A85" s="107">
        <v>24</v>
      </c>
      <c r="B85" s="1172" t="s">
        <v>3140</v>
      </c>
      <c r="C85" s="292" t="s">
        <v>3141</v>
      </c>
      <c r="D85" s="293" t="s">
        <v>3103</v>
      </c>
      <c r="E85" s="291">
        <v>600000</v>
      </c>
      <c r="F85" s="291">
        <v>600000</v>
      </c>
      <c r="G85" s="291">
        <v>600000</v>
      </c>
      <c r="H85" s="268">
        <v>600000</v>
      </c>
      <c r="I85" s="292" t="s">
        <v>1154</v>
      </c>
      <c r="J85" s="311" t="s">
        <v>3142</v>
      </c>
      <c r="K85" s="1047" t="s">
        <v>1010</v>
      </c>
      <c r="M85" s="278" t="s">
        <v>3078</v>
      </c>
    </row>
    <row r="86" spans="1:13" ht="23.1" customHeight="1">
      <c r="A86" s="108"/>
      <c r="B86" s="1173" t="s">
        <v>3143</v>
      </c>
      <c r="C86" s="298" t="s">
        <v>3144</v>
      </c>
      <c r="D86" s="345"/>
      <c r="E86" s="298"/>
      <c r="F86" s="298"/>
      <c r="G86" s="298"/>
      <c r="H86" s="69"/>
      <c r="I86" s="298" t="s">
        <v>3145</v>
      </c>
      <c r="J86" s="92"/>
      <c r="K86" s="92"/>
    </row>
    <row r="87" spans="1:13" ht="23.1" customHeight="1">
      <c r="A87" s="109"/>
      <c r="B87" s="1163" t="s">
        <v>3146</v>
      </c>
      <c r="C87" s="303"/>
      <c r="D87" s="325"/>
      <c r="E87" s="303"/>
      <c r="F87" s="303"/>
      <c r="G87" s="303"/>
      <c r="H87" s="302"/>
      <c r="I87" s="303"/>
      <c r="J87" s="333"/>
      <c r="K87" s="333"/>
    </row>
    <row r="88" spans="1:13" ht="23.1" customHeight="1">
      <c r="A88" s="1279"/>
      <c r="B88" s="1167"/>
      <c r="C88" s="297"/>
      <c r="D88" s="345"/>
      <c r="E88" s="272"/>
      <c r="F88" s="297"/>
      <c r="G88" s="297"/>
      <c r="H88" s="297"/>
      <c r="I88" s="297"/>
      <c r="J88" s="345"/>
      <c r="K88" s="1263">
        <v>65</v>
      </c>
      <c r="L88" s="1277"/>
    </row>
    <row r="90" spans="1:13" ht="23.1" customHeight="1">
      <c r="A90" s="107"/>
      <c r="B90" s="279"/>
      <c r="C90" s="279"/>
      <c r="D90" s="280" t="s">
        <v>403</v>
      </c>
      <c r="E90" s="1435" t="s">
        <v>404</v>
      </c>
      <c r="F90" s="1436"/>
      <c r="G90" s="1436"/>
      <c r="H90" s="1553"/>
      <c r="I90" s="280" t="s">
        <v>406</v>
      </c>
      <c r="J90" s="280" t="s">
        <v>408</v>
      </c>
      <c r="K90" s="281" t="s">
        <v>410</v>
      </c>
    </row>
    <row r="91" spans="1:13" ht="23.1" customHeight="1">
      <c r="A91" s="282" t="s">
        <v>401</v>
      </c>
      <c r="B91" s="282" t="s">
        <v>130</v>
      </c>
      <c r="C91" s="282" t="s">
        <v>402</v>
      </c>
      <c r="D91" s="283" t="s">
        <v>411</v>
      </c>
      <c r="E91" s="280">
        <v>2561</v>
      </c>
      <c r="F91" s="280">
        <v>2562</v>
      </c>
      <c r="G91" s="280">
        <v>2563</v>
      </c>
      <c r="H91" s="280">
        <v>2564</v>
      </c>
      <c r="I91" s="282" t="s">
        <v>407</v>
      </c>
      <c r="J91" s="282" t="s">
        <v>409</v>
      </c>
      <c r="K91" s="283" t="s">
        <v>494</v>
      </c>
    </row>
    <row r="92" spans="1:13" ht="23.1" customHeight="1">
      <c r="A92" s="284"/>
      <c r="B92" s="282"/>
      <c r="C92" s="282"/>
      <c r="D92" s="282" t="s">
        <v>412</v>
      </c>
      <c r="E92" s="284" t="s">
        <v>405</v>
      </c>
      <c r="F92" s="284" t="s">
        <v>405</v>
      </c>
      <c r="G92" s="284" t="s">
        <v>405</v>
      </c>
      <c r="H92" s="284" t="s">
        <v>405</v>
      </c>
      <c r="I92" s="284"/>
      <c r="J92" s="284"/>
      <c r="K92" s="1067" t="s">
        <v>495</v>
      </c>
    </row>
    <row r="93" spans="1:13" ht="23.1" customHeight="1">
      <c r="A93" s="188">
        <v>25</v>
      </c>
      <c r="B93" s="1308" t="s">
        <v>3430</v>
      </c>
      <c r="C93" s="75" t="s">
        <v>3432</v>
      </c>
      <c r="D93" s="1174" t="s">
        <v>1079</v>
      </c>
      <c r="E93" s="272">
        <v>65000</v>
      </c>
      <c r="F93" s="291">
        <v>65000</v>
      </c>
      <c r="G93" s="272">
        <v>65000</v>
      </c>
      <c r="H93" s="291">
        <v>65000</v>
      </c>
      <c r="I93" s="292" t="s">
        <v>1186</v>
      </c>
      <c r="J93" s="292" t="s">
        <v>3435</v>
      </c>
      <c r="K93" s="70" t="s">
        <v>1010</v>
      </c>
    </row>
    <row r="94" spans="1:13" ht="23.1" customHeight="1">
      <c r="A94" s="1059"/>
      <c r="B94" s="1309" t="s">
        <v>3431</v>
      </c>
      <c r="C94" s="76" t="s">
        <v>3433</v>
      </c>
      <c r="D94" s="1175"/>
      <c r="E94" s="297"/>
      <c r="F94" s="298"/>
      <c r="G94" s="297"/>
      <c r="H94" s="298"/>
      <c r="I94" s="298" t="s">
        <v>1104</v>
      </c>
      <c r="J94" s="298" t="s">
        <v>3436</v>
      </c>
      <c r="K94" s="298"/>
    </row>
    <row r="95" spans="1:13" ht="23.1" customHeight="1">
      <c r="A95" s="1059"/>
      <c r="B95" s="1309"/>
      <c r="C95" s="297" t="s">
        <v>3434</v>
      </c>
      <c r="D95" s="1048"/>
      <c r="E95" s="297"/>
      <c r="F95" s="303"/>
      <c r="G95" s="297"/>
      <c r="H95" s="303"/>
      <c r="I95" s="303"/>
      <c r="J95" s="303"/>
      <c r="K95" s="303"/>
      <c r="L95" s="1058">
        <v>70</v>
      </c>
      <c r="M95" s="345"/>
    </row>
    <row r="96" spans="1:13" ht="23.1" customHeight="1">
      <c r="A96" s="107">
        <v>26</v>
      </c>
      <c r="B96" s="292" t="s">
        <v>3148</v>
      </c>
      <c r="C96" s="142" t="s">
        <v>616</v>
      </c>
      <c r="D96" s="1174" t="s">
        <v>3147</v>
      </c>
      <c r="E96" s="291">
        <v>300000</v>
      </c>
      <c r="F96" s="291">
        <v>300000</v>
      </c>
      <c r="G96" s="268">
        <v>300000</v>
      </c>
      <c r="H96" s="291">
        <v>300000</v>
      </c>
      <c r="I96" s="297" t="s">
        <v>1186</v>
      </c>
      <c r="J96" s="298" t="s">
        <v>1242</v>
      </c>
      <c r="K96" s="70" t="s">
        <v>1010</v>
      </c>
    </row>
    <row r="97" spans="1:12" ht="23.1" customHeight="1">
      <c r="A97" s="108"/>
      <c r="B97" s="298" t="s">
        <v>3149</v>
      </c>
      <c r="C97" s="144" t="s">
        <v>617</v>
      </c>
      <c r="D97" s="1175" t="s">
        <v>3104</v>
      </c>
      <c r="E97" s="298"/>
      <c r="F97" s="298"/>
      <c r="G97" s="298"/>
      <c r="H97" s="298"/>
      <c r="I97" s="297" t="s">
        <v>1104</v>
      </c>
      <c r="J97" s="298" t="s">
        <v>1241</v>
      </c>
      <c r="K97" s="298"/>
    </row>
    <row r="98" spans="1:12" ht="23.1" customHeight="1">
      <c r="A98" s="109"/>
      <c r="B98" s="303" t="s">
        <v>3150</v>
      </c>
      <c r="C98" s="69"/>
      <c r="D98" s="1048" t="s">
        <v>3105</v>
      </c>
      <c r="E98" s="298"/>
      <c r="F98" s="298"/>
      <c r="G98" s="298"/>
      <c r="H98" s="303"/>
      <c r="I98" s="297"/>
      <c r="J98" s="298"/>
      <c r="K98" s="303"/>
    </row>
    <row r="99" spans="1:12" ht="23.1" customHeight="1">
      <c r="A99" s="188">
        <v>27</v>
      </c>
      <c r="B99" s="82" t="s">
        <v>3151</v>
      </c>
      <c r="C99" s="133" t="s">
        <v>616</v>
      </c>
      <c r="D99" s="292" t="s">
        <v>2537</v>
      </c>
      <c r="E99" s="268">
        <v>500000</v>
      </c>
      <c r="F99" s="291">
        <v>500000</v>
      </c>
      <c r="G99" s="290">
        <v>500000</v>
      </c>
      <c r="H99" s="291">
        <v>500000</v>
      </c>
      <c r="I99" s="299" t="s">
        <v>1186</v>
      </c>
      <c r="J99" s="292" t="s">
        <v>1242</v>
      </c>
      <c r="K99" s="70" t="s">
        <v>1010</v>
      </c>
    </row>
    <row r="100" spans="1:12" ht="23.1" customHeight="1">
      <c r="A100" s="105"/>
      <c r="B100" s="161" t="s">
        <v>3120</v>
      </c>
      <c r="C100" s="67" t="s">
        <v>617</v>
      </c>
      <c r="D100" s="303" t="s">
        <v>2850</v>
      </c>
      <c r="E100" s="302"/>
      <c r="F100" s="303"/>
      <c r="G100" s="304"/>
      <c r="H100" s="303"/>
      <c r="I100" s="302" t="s">
        <v>1104</v>
      </c>
      <c r="J100" s="303" t="s">
        <v>1241</v>
      </c>
      <c r="K100" s="303"/>
      <c r="L100" s="1056">
        <v>65</v>
      </c>
    </row>
    <row r="101" spans="1:12" ht="23.1" customHeight="1">
      <c r="A101" s="107">
        <v>28</v>
      </c>
      <c r="B101" s="146" t="s">
        <v>3296</v>
      </c>
      <c r="C101" s="160" t="s">
        <v>616</v>
      </c>
      <c r="D101" s="1176" t="s">
        <v>3301</v>
      </c>
      <c r="E101" s="307">
        <v>200000</v>
      </c>
      <c r="F101" s="307">
        <v>200000</v>
      </c>
      <c r="G101" s="307">
        <v>200000</v>
      </c>
      <c r="H101" s="307">
        <v>200000</v>
      </c>
      <c r="I101" s="292" t="s">
        <v>1186</v>
      </c>
      <c r="J101" s="311" t="s">
        <v>1242</v>
      </c>
      <c r="K101" s="70" t="s">
        <v>1010</v>
      </c>
      <c r="L101" s="833"/>
    </row>
    <row r="102" spans="1:12" ht="23.1" customHeight="1">
      <c r="A102" s="109"/>
      <c r="B102" s="79" t="s">
        <v>2522</v>
      </c>
      <c r="C102" s="136" t="s">
        <v>617</v>
      </c>
      <c r="D102" s="1049" t="s">
        <v>3302</v>
      </c>
      <c r="E102" s="303"/>
      <c r="F102" s="303"/>
      <c r="G102" s="303"/>
      <c r="H102" s="303"/>
      <c r="I102" s="303" t="s">
        <v>1104</v>
      </c>
      <c r="J102" s="314" t="s">
        <v>1241</v>
      </c>
      <c r="K102" s="300"/>
    </row>
    <row r="103" spans="1:12" ht="23.1" customHeight="1">
      <c r="A103" s="107">
        <v>29</v>
      </c>
      <c r="B103" s="146" t="s">
        <v>3296</v>
      </c>
      <c r="C103" s="160" t="s">
        <v>616</v>
      </c>
      <c r="D103" s="1177" t="s">
        <v>3301</v>
      </c>
      <c r="E103" s="307">
        <v>200000</v>
      </c>
      <c r="F103" s="307">
        <v>200000</v>
      </c>
      <c r="G103" s="307">
        <v>200000</v>
      </c>
      <c r="H103" s="307">
        <v>200000</v>
      </c>
      <c r="I103" s="292" t="s">
        <v>1186</v>
      </c>
      <c r="J103" s="311" t="s">
        <v>1242</v>
      </c>
      <c r="K103" s="70" t="s">
        <v>1010</v>
      </c>
      <c r="L103" s="833"/>
    </row>
    <row r="104" spans="1:12" ht="23.1" customHeight="1">
      <c r="A104" s="109"/>
      <c r="B104" s="79" t="s">
        <v>2525</v>
      </c>
      <c r="C104" s="136" t="s">
        <v>617</v>
      </c>
      <c r="D104" s="1156" t="s">
        <v>3302</v>
      </c>
      <c r="E104" s="303"/>
      <c r="F104" s="303"/>
      <c r="G104" s="303"/>
      <c r="H104" s="303"/>
      <c r="I104" s="303" t="s">
        <v>1104</v>
      </c>
      <c r="J104" s="314" t="s">
        <v>1241</v>
      </c>
      <c r="K104" s="300"/>
    </row>
    <row r="105" spans="1:12" ht="23.1" customHeight="1">
      <c r="A105" s="188">
        <v>30</v>
      </c>
      <c r="B105" s="146" t="s">
        <v>3296</v>
      </c>
      <c r="C105" s="134" t="s">
        <v>616</v>
      </c>
      <c r="D105" s="1177" t="s">
        <v>3303</v>
      </c>
      <c r="E105" s="271">
        <v>200000</v>
      </c>
      <c r="F105" s="291">
        <v>200000</v>
      </c>
      <c r="G105" s="291">
        <v>200000</v>
      </c>
      <c r="H105" s="291">
        <v>200000</v>
      </c>
      <c r="I105" s="292" t="s">
        <v>1186</v>
      </c>
      <c r="J105" s="311" t="s">
        <v>1242</v>
      </c>
      <c r="K105" s="70" t="s">
        <v>1010</v>
      </c>
      <c r="L105" s="833"/>
    </row>
    <row r="106" spans="1:12" ht="23.1" customHeight="1">
      <c r="A106" s="105"/>
      <c r="B106" s="79" t="s">
        <v>3305</v>
      </c>
      <c r="C106" s="137" t="s">
        <v>617</v>
      </c>
      <c r="D106" s="1217" t="s">
        <v>3349</v>
      </c>
      <c r="E106" s="1218"/>
      <c r="F106" s="422"/>
      <c r="G106" s="422"/>
      <c r="H106" s="422"/>
      <c r="I106" s="303" t="s">
        <v>1104</v>
      </c>
      <c r="J106" s="314" t="s">
        <v>1241</v>
      </c>
      <c r="K106" s="223"/>
    </row>
    <row r="107" spans="1:12" ht="23.1" customHeight="1">
      <c r="A107" s="107">
        <v>31</v>
      </c>
      <c r="B107" s="146" t="s">
        <v>3296</v>
      </c>
      <c r="C107" s="160" t="s">
        <v>616</v>
      </c>
      <c r="D107" s="1176" t="s">
        <v>3303</v>
      </c>
      <c r="E107" s="307">
        <v>200000</v>
      </c>
      <c r="F107" s="307">
        <v>200000</v>
      </c>
      <c r="G107" s="307">
        <v>200000</v>
      </c>
      <c r="H107" s="307">
        <v>200000</v>
      </c>
      <c r="I107" s="292" t="s">
        <v>1186</v>
      </c>
      <c r="J107" s="311" t="s">
        <v>1242</v>
      </c>
      <c r="K107" s="70" t="s">
        <v>1010</v>
      </c>
      <c r="L107" s="1277"/>
    </row>
    <row r="108" spans="1:12" ht="23.1" customHeight="1">
      <c r="A108" s="109" t="s">
        <v>399</v>
      </c>
      <c r="B108" s="79" t="s">
        <v>2537</v>
      </c>
      <c r="C108" s="136" t="s">
        <v>617</v>
      </c>
      <c r="D108" s="1049" t="s">
        <v>3304</v>
      </c>
      <c r="E108" s="303"/>
      <c r="F108" s="303"/>
      <c r="G108" s="303"/>
      <c r="H108" s="303"/>
      <c r="I108" s="303" t="s">
        <v>1104</v>
      </c>
      <c r="J108" s="314" t="s">
        <v>1241</v>
      </c>
      <c r="K108" s="300"/>
      <c r="L108" s="1277"/>
    </row>
    <row r="109" spans="1:12" ht="23.1" customHeight="1">
      <c r="A109" s="1279"/>
      <c r="B109" s="68"/>
      <c r="C109" s="150"/>
      <c r="D109" s="1155"/>
      <c r="E109" s="272"/>
      <c r="F109" s="297"/>
      <c r="G109" s="297"/>
      <c r="H109" s="297"/>
      <c r="I109" s="297"/>
      <c r="J109" s="297"/>
      <c r="L109" s="1277"/>
    </row>
    <row r="110" spans="1:12" ht="23.1" customHeight="1">
      <c r="A110" s="1279"/>
      <c r="B110" s="68"/>
      <c r="C110" s="150"/>
      <c r="D110" s="1155"/>
      <c r="E110" s="297"/>
      <c r="F110" s="297"/>
      <c r="G110" s="297"/>
      <c r="H110" s="297"/>
      <c r="I110" s="297"/>
      <c r="J110" s="297"/>
      <c r="K110" s="1263">
        <v>66</v>
      </c>
      <c r="L110" s="1277"/>
    </row>
    <row r="111" spans="1:12" ht="23.1" customHeight="1">
      <c r="A111" s="1060"/>
      <c r="B111" s="68"/>
      <c r="C111" s="68"/>
      <c r="D111" s="1155"/>
      <c r="E111" s="297"/>
      <c r="F111" s="297"/>
      <c r="G111" s="297"/>
      <c r="H111" s="297"/>
      <c r="I111" s="297"/>
      <c r="J111" s="297"/>
    </row>
    <row r="112" spans="1:12" ht="23.1" customHeight="1">
      <c r="A112" s="107"/>
      <c r="B112" s="279"/>
      <c r="C112" s="279"/>
      <c r="D112" s="280" t="s">
        <v>403</v>
      </c>
      <c r="E112" s="1435" t="s">
        <v>404</v>
      </c>
      <c r="F112" s="1436"/>
      <c r="G112" s="1436"/>
      <c r="H112" s="1553"/>
      <c r="I112" s="280" t="s">
        <v>406</v>
      </c>
      <c r="J112" s="280" t="s">
        <v>408</v>
      </c>
      <c r="K112" s="281" t="s">
        <v>410</v>
      </c>
    </row>
    <row r="113" spans="1:13" ht="23.1" customHeight="1">
      <c r="A113" s="282" t="s">
        <v>401</v>
      </c>
      <c r="B113" s="282" t="s">
        <v>130</v>
      </c>
      <c r="C113" s="282" t="s">
        <v>402</v>
      </c>
      <c r="D113" s="283" t="s">
        <v>411</v>
      </c>
      <c r="E113" s="280">
        <v>2561</v>
      </c>
      <c r="F113" s="280">
        <v>2562</v>
      </c>
      <c r="G113" s="280">
        <v>2563</v>
      </c>
      <c r="H113" s="280">
        <v>2564</v>
      </c>
      <c r="I113" s="282" t="s">
        <v>407</v>
      </c>
      <c r="J113" s="282" t="s">
        <v>409</v>
      </c>
      <c r="K113" s="283" t="s">
        <v>494</v>
      </c>
    </row>
    <row r="114" spans="1:13" ht="23.1" customHeight="1">
      <c r="A114" s="284"/>
      <c r="B114" s="284"/>
      <c r="C114" s="284"/>
      <c r="D114" s="284" t="s">
        <v>412</v>
      </c>
      <c r="E114" s="284" t="s">
        <v>405</v>
      </c>
      <c r="F114" s="284" t="s">
        <v>405</v>
      </c>
      <c r="G114" s="284" t="s">
        <v>405</v>
      </c>
      <c r="H114" s="284" t="s">
        <v>405</v>
      </c>
      <c r="I114" s="284"/>
      <c r="J114" s="284"/>
      <c r="K114" s="1067" t="s">
        <v>495</v>
      </c>
    </row>
    <row r="115" spans="1:13" ht="23.1" customHeight="1">
      <c r="A115" s="107">
        <v>32</v>
      </c>
      <c r="B115" s="146" t="s">
        <v>3296</v>
      </c>
      <c r="C115" s="160" t="s">
        <v>616</v>
      </c>
      <c r="D115" s="1176" t="s">
        <v>3104</v>
      </c>
      <c r="E115" s="307">
        <v>250000</v>
      </c>
      <c r="F115" s="307">
        <v>250000</v>
      </c>
      <c r="G115" s="307">
        <v>250000</v>
      </c>
      <c r="H115" s="307">
        <v>250000</v>
      </c>
      <c r="I115" s="292" t="s">
        <v>1186</v>
      </c>
      <c r="J115" s="311" t="s">
        <v>1242</v>
      </c>
      <c r="K115" s="70" t="s">
        <v>1010</v>
      </c>
      <c r="L115" s="833"/>
      <c r="M115" s="278">
        <f>15*200</f>
        <v>3000</v>
      </c>
    </row>
    <row r="116" spans="1:13" ht="23.1" customHeight="1">
      <c r="A116" s="109"/>
      <c r="B116" s="79" t="s">
        <v>2545</v>
      </c>
      <c r="C116" s="136" t="s">
        <v>617</v>
      </c>
      <c r="D116" s="1049" t="s">
        <v>3105</v>
      </c>
      <c r="E116" s="303"/>
      <c r="F116" s="303"/>
      <c r="G116" s="303"/>
      <c r="H116" s="303"/>
      <c r="I116" s="303" t="s">
        <v>1104</v>
      </c>
      <c r="J116" s="314" t="s">
        <v>1241</v>
      </c>
      <c r="K116" s="300"/>
    </row>
    <row r="117" spans="1:13" ht="23.1" customHeight="1">
      <c r="A117" s="278">
        <v>33</v>
      </c>
      <c r="B117" s="146" t="s">
        <v>3152</v>
      </c>
      <c r="C117" s="142" t="s">
        <v>618</v>
      </c>
      <c r="D117" s="1178" t="s">
        <v>619</v>
      </c>
      <c r="E117" s="291">
        <v>300000</v>
      </c>
      <c r="F117" s="291">
        <v>300000</v>
      </c>
      <c r="G117" s="268">
        <v>300000</v>
      </c>
      <c r="H117" s="291">
        <v>300000</v>
      </c>
      <c r="I117" s="292" t="s">
        <v>1186</v>
      </c>
      <c r="J117" s="292" t="s">
        <v>1243</v>
      </c>
      <c r="K117" s="70" t="s">
        <v>1010</v>
      </c>
      <c r="L117" s="1159"/>
    </row>
    <row r="118" spans="1:13" ht="23.1" customHeight="1">
      <c r="A118" s="278"/>
      <c r="B118" s="79" t="s">
        <v>3153</v>
      </c>
      <c r="C118" s="161"/>
      <c r="D118" s="1179"/>
      <c r="E118" s="303"/>
      <c r="F118" s="303"/>
      <c r="G118" s="303"/>
      <c r="H118" s="303"/>
      <c r="I118" s="303" t="s">
        <v>1245</v>
      </c>
      <c r="J118" s="303" t="s">
        <v>1244</v>
      </c>
      <c r="K118" s="303"/>
      <c r="M118" s="278">
        <f>1100000/11</f>
        <v>100000</v>
      </c>
    </row>
    <row r="119" spans="1:13" ht="23.1" customHeight="1">
      <c r="A119" s="107">
        <v>34</v>
      </c>
      <c r="B119" s="91" t="s">
        <v>3154</v>
      </c>
      <c r="C119" s="133" t="s">
        <v>3298</v>
      </c>
      <c r="D119" s="142" t="s">
        <v>1262</v>
      </c>
      <c r="E119" s="291">
        <v>1000000</v>
      </c>
      <c r="F119" s="290">
        <v>1000000</v>
      </c>
      <c r="G119" s="291">
        <v>1000000</v>
      </c>
      <c r="H119" s="271">
        <v>1000000</v>
      </c>
      <c r="I119" s="292" t="s">
        <v>1269</v>
      </c>
      <c r="J119" s="133" t="s">
        <v>1277</v>
      </c>
      <c r="K119" s="292" t="s">
        <v>1010</v>
      </c>
    </row>
    <row r="120" spans="1:13" ht="23.1" customHeight="1">
      <c r="A120" s="109"/>
      <c r="B120" s="90" t="s">
        <v>3297</v>
      </c>
      <c r="C120" s="67" t="s">
        <v>3299</v>
      </c>
      <c r="D120" s="159" t="s">
        <v>1101</v>
      </c>
      <c r="E120" s="303"/>
      <c r="F120" s="304"/>
      <c r="G120" s="303"/>
      <c r="H120" s="314"/>
      <c r="I120" s="303" t="s">
        <v>1147</v>
      </c>
      <c r="J120" s="67" t="s">
        <v>3300</v>
      </c>
      <c r="K120" s="303"/>
    </row>
    <row r="121" spans="1:13" ht="23.1" customHeight="1">
      <c r="A121" s="188">
        <v>35</v>
      </c>
      <c r="B121" s="146" t="s">
        <v>3155</v>
      </c>
      <c r="C121" s="133" t="s">
        <v>1253</v>
      </c>
      <c r="D121" s="133" t="s">
        <v>3156</v>
      </c>
      <c r="E121" s="291">
        <v>300000</v>
      </c>
      <c r="F121" s="290">
        <v>300000</v>
      </c>
      <c r="G121" s="291">
        <v>300000</v>
      </c>
      <c r="H121" s="290">
        <v>300000</v>
      </c>
      <c r="I121" s="292" t="s">
        <v>1269</v>
      </c>
      <c r="J121" s="292" t="s">
        <v>1270</v>
      </c>
      <c r="K121" s="311" t="s">
        <v>1010</v>
      </c>
    </row>
    <row r="122" spans="1:13" ht="23.1" customHeight="1">
      <c r="A122" s="105"/>
      <c r="B122" s="79"/>
      <c r="C122" s="67" t="s">
        <v>1254</v>
      </c>
      <c r="D122" s="67" t="s">
        <v>3157</v>
      </c>
      <c r="E122" s="303"/>
      <c r="F122" s="304"/>
      <c r="G122" s="303"/>
      <c r="H122" s="304"/>
      <c r="I122" s="303" t="s">
        <v>1147</v>
      </c>
      <c r="J122" s="241" t="s">
        <v>1271</v>
      </c>
      <c r="K122" s="314"/>
    </row>
    <row r="123" spans="1:13" ht="23.1" customHeight="1">
      <c r="A123" s="188">
        <v>36</v>
      </c>
      <c r="B123" s="82" t="s">
        <v>3158</v>
      </c>
      <c r="C123" s="133" t="s">
        <v>1253</v>
      </c>
      <c r="D123" s="75" t="s">
        <v>1262</v>
      </c>
      <c r="E123" s="291">
        <v>600000</v>
      </c>
      <c r="F123" s="290">
        <v>600000</v>
      </c>
      <c r="G123" s="291">
        <v>600000</v>
      </c>
      <c r="H123" s="271">
        <v>600000</v>
      </c>
      <c r="I123" s="292" t="s">
        <v>1269</v>
      </c>
      <c r="J123" s="292" t="s">
        <v>1270</v>
      </c>
      <c r="K123" s="292" t="s">
        <v>1010</v>
      </c>
      <c r="L123" s="1056">
        <v>66</v>
      </c>
    </row>
    <row r="124" spans="1:13" ht="23.1" customHeight="1">
      <c r="A124" s="105"/>
      <c r="B124" s="161" t="s">
        <v>3159</v>
      </c>
      <c r="C124" s="67" t="s">
        <v>1254</v>
      </c>
      <c r="D124" s="77"/>
      <c r="E124" s="303"/>
      <c r="F124" s="304"/>
      <c r="G124" s="303"/>
      <c r="H124" s="314"/>
      <c r="I124" s="303" t="s">
        <v>1147</v>
      </c>
      <c r="J124" s="241" t="s">
        <v>1271</v>
      </c>
      <c r="K124" s="303"/>
    </row>
    <row r="125" spans="1:13" ht="23.1" customHeight="1">
      <c r="A125" s="107">
        <v>37</v>
      </c>
      <c r="B125" s="146" t="s">
        <v>3160</v>
      </c>
      <c r="C125" s="133" t="s">
        <v>629</v>
      </c>
      <c r="D125" s="142" t="s">
        <v>3161</v>
      </c>
      <c r="E125" s="291">
        <v>100000</v>
      </c>
      <c r="F125" s="291">
        <v>100000</v>
      </c>
      <c r="G125" s="291">
        <v>100000</v>
      </c>
      <c r="H125" s="291">
        <v>100000</v>
      </c>
      <c r="I125" s="292" t="s">
        <v>1186</v>
      </c>
      <c r="J125" s="293" t="s">
        <v>1277</v>
      </c>
      <c r="K125" s="292" t="s">
        <v>1010</v>
      </c>
    </row>
    <row r="126" spans="1:13" ht="23.1" customHeight="1">
      <c r="A126" s="108"/>
      <c r="B126" s="161" t="s">
        <v>3162</v>
      </c>
      <c r="C126" s="1180" t="s">
        <v>1257</v>
      </c>
      <c r="D126" s="159" t="s">
        <v>477</v>
      </c>
      <c r="E126" s="303"/>
      <c r="F126" s="303"/>
      <c r="G126" s="303"/>
      <c r="H126" s="303"/>
      <c r="I126" s="303" t="s">
        <v>1104</v>
      </c>
      <c r="J126" s="304" t="s">
        <v>1278</v>
      </c>
      <c r="K126" s="303"/>
    </row>
    <row r="127" spans="1:13" ht="23.1" customHeight="1">
      <c r="A127" s="107">
        <v>38</v>
      </c>
      <c r="B127" s="146" t="s">
        <v>3163</v>
      </c>
      <c r="C127" s="133" t="s">
        <v>629</v>
      </c>
      <c r="D127" s="75" t="s">
        <v>1262</v>
      </c>
      <c r="E127" s="291">
        <v>300000</v>
      </c>
      <c r="F127" s="291">
        <v>300000</v>
      </c>
      <c r="G127" s="291">
        <v>300000</v>
      </c>
      <c r="H127" s="291">
        <v>300000</v>
      </c>
      <c r="I127" s="292" t="s">
        <v>1186</v>
      </c>
      <c r="J127" s="293" t="s">
        <v>1277</v>
      </c>
      <c r="K127" s="292" t="s">
        <v>1010</v>
      </c>
    </row>
    <row r="128" spans="1:13" ht="23.1" customHeight="1">
      <c r="A128" s="109"/>
      <c r="B128" s="79" t="s">
        <v>3164</v>
      </c>
      <c r="C128" s="67" t="s">
        <v>1257</v>
      </c>
      <c r="D128" s="77"/>
      <c r="E128" s="303"/>
      <c r="F128" s="303"/>
      <c r="G128" s="303"/>
      <c r="H128" s="303"/>
      <c r="I128" s="303" t="s">
        <v>1104</v>
      </c>
      <c r="J128" s="304" t="s">
        <v>1278</v>
      </c>
      <c r="K128" s="303"/>
    </row>
    <row r="129" spans="1:13" ht="23.1" customHeight="1">
      <c r="A129" s="107">
        <v>39</v>
      </c>
      <c r="B129" s="84" t="s">
        <v>3165</v>
      </c>
      <c r="C129" s="133" t="s">
        <v>629</v>
      </c>
      <c r="D129" s="142" t="s">
        <v>1263</v>
      </c>
      <c r="E129" s="291">
        <v>100000</v>
      </c>
      <c r="F129" s="291">
        <v>100000</v>
      </c>
      <c r="G129" s="291">
        <v>100000</v>
      </c>
      <c r="H129" s="291">
        <v>100000</v>
      </c>
      <c r="I129" s="292" t="s">
        <v>1186</v>
      </c>
      <c r="J129" s="293" t="s">
        <v>1277</v>
      </c>
      <c r="K129" s="292" t="s">
        <v>1010</v>
      </c>
      <c r="L129" s="1277"/>
    </row>
    <row r="130" spans="1:13" ht="23.1" customHeight="1">
      <c r="A130" s="109"/>
      <c r="B130" s="372" t="s">
        <v>3166</v>
      </c>
      <c r="C130" s="67" t="s">
        <v>1257</v>
      </c>
      <c r="D130" s="159"/>
      <c r="E130" s="303"/>
      <c r="F130" s="303"/>
      <c r="G130" s="303"/>
      <c r="H130" s="303"/>
      <c r="I130" s="303" t="s">
        <v>1104</v>
      </c>
      <c r="J130" s="304" t="s">
        <v>1278</v>
      </c>
      <c r="K130" s="303"/>
      <c r="L130" s="1277"/>
    </row>
    <row r="131" spans="1:13" ht="23.1" customHeight="1">
      <c r="A131" s="1279"/>
      <c r="B131" s="68"/>
      <c r="C131" s="76"/>
      <c r="D131" s="76"/>
      <c r="E131" s="272"/>
      <c r="F131" s="297"/>
      <c r="G131" s="297"/>
      <c r="H131" s="297"/>
      <c r="I131" s="297"/>
      <c r="J131" s="297"/>
      <c r="L131" s="1277"/>
    </row>
    <row r="132" spans="1:13" ht="23.1" customHeight="1">
      <c r="A132" s="1279"/>
      <c r="B132" s="68"/>
      <c r="C132" s="76"/>
      <c r="D132" s="76"/>
      <c r="E132" s="297"/>
      <c r="F132" s="297"/>
      <c r="G132" s="297"/>
      <c r="H132" s="297"/>
      <c r="I132" s="297"/>
      <c r="J132" s="297"/>
      <c r="K132" s="1263">
        <v>67</v>
      </c>
      <c r="L132" s="1277"/>
    </row>
    <row r="133" spans="1:13" ht="23.1" customHeight="1">
      <c r="A133" s="107"/>
      <c r="B133" s="279"/>
      <c r="C133" s="279"/>
      <c r="D133" s="280" t="s">
        <v>403</v>
      </c>
      <c r="E133" s="1435" t="s">
        <v>404</v>
      </c>
      <c r="F133" s="1436"/>
      <c r="G133" s="1436"/>
      <c r="H133" s="1553"/>
      <c r="I133" s="280" t="s">
        <v>406</v>
      </c>
      <c r="J133" s="280" t="s">
        <v>408</v>
      </c>
      <c r="K133" s="281" t="s">
        <v>410</v>
      </c>
      <c r="L133" s="33"/>
      <c r="M133" s="345"/>
    </row>
    <row r="134" spans="1:13" ht="23.1" customHeight="1">
      <c r="A134" s="282" t="s">
        <v>401</v>
      </c>
      <c r="B134" s="282" t="s">
        <v>130</v>
      </c>
      <c r="C134" s="282" t="s">
        <v>402</v>
      </c>
      <c r="D134" s="283" t="s">
        <v>411</v>
      </c>
      <c r="E134" s="280">
        <v>2561</v>
      </c>
      <c r="F134" s="280">
        <v>2562</v>
      </c>
      <c r="G134" s="280">
        <v>2563</v>
      </c>
      <c r="H134" s="280">
        <v>2564</v>
      </c>
      <c r="I134" s="282" t="s">
        <v>407</v>
      </c>
      <c r="J134" s="282" t="s">
        <v>409</v>
      </c>
      <c r="K134" s="283" t="s">
        <v>494</v>
      </c>
      <c r="L134" s="33"/>
      <c r="M134" s="345"/>
    </row>
    <row r="135" spans="1:13" ht="23.1" customHeight="1">
      <c r="A135" s="282"/>
      <c r="B135" s="282"/>
      <c r="C135" s="282"/>
      <c r="D135" s="283" t="s">
        <v>412</v>
      </c>
      <c r="E135" s="282" t="s">
        <v>405</v>
      </c>
      <c r="F135" s="282" t="s">
        <v>405</v>
      </c>
      <c r="G135" s="282" t="s">
        <v>405</v>
      </c>
      <c r="H135" s="282" t="s">
        <v>405</v>
      </c>
      <c r="I135" s="282"/>
      <c r="J135" s="282"/>
      <c r="K135" s="282" t="s">
        <v>495</v>
      </c>
      <c r="L135" s="33"/>
      <c r="M135" s="345"/>
    </row>
    <row r="136" spans="1:13" ht="23.1" customHeight="1">
      <c r="A136" s="107">
        <v>40</v>
      </c>
      <c r="B136" s="146" t="s">
        <v>630</v>
      </c>
      <c r="C136" s="1181" t="s">
        <v>628</v>
      </c>
      <c r="D136" s="82" t="s">
        <v>1264</v>
      </c>
      <c r="E136" s="146">
        <v>65000</v>
      </c>
      <c r="F136" s="146">
        <v>65000</v>
      </c>
      <c r="G136" s="146">
        <v>65000</v>
      </c>
      <c r="H136" s="146">
        <v>65000</v>
      </c>
      <c r="I136" s="292" t="s">
        <v>1186</v>
      </c>
      <c r="J136" s="293" t="s">
        <v>2996</v>
      </c>
      <c r="K136" s="292" t="s">
        <v>1010</v>
      </c>
    </row>
    <row r="137" spans="1:13" ht="23.1" customHeight="1">
      <c r="A137" s="109"/>
      <c r="B137" s="79"/>
      <c r="C137" s="67" t="s">
        <v>631</v>
      </c>
      <c r="D137" s="159"/>
      <c r="E137" s="67"/>
      <c r="F137" s="67"/>
      <c r="G137" s="67"/>
      <c r="H137" s="67"/>
      <c r="I137" s="303" t="s">
        <v>1104</v>
      </c>
      <c r="J137" s="304" t="s">
        <v>2997</v>
      </c>
      <c r="K137" s="303"/>
    </row>
    <row r="138" spans="1:13" ht="23.1" customHeight="1">
      <c r="A138" s="108">
        <v>41</v>
      </c>
      <c r="B138" s="1323" t="s">
        <v>632</v>
      </c>
      <c r="C138" s="1182" t="s">
        <v>1258</v>
      </c>
      <c r="D138" s="142" t="s">
        <v>1101</v>
      </c>
      <c r="E138" s="133">
        <v>300000</v>
      </c>
      <c r="F138" s="133">
        <v>300000</v>
      </c>
      <c r="G138" s="133">
        <v>300000</v>
      </c>
      <c r="H138" s="133">
        <v>300000</v>
      </c>
      <c r="I138" s="292" t="s">
        <v>1186</v>
      </c>
      <c r="J138" s="293" t="s">
        <v>1279</v>
      </c>
      <c r="K138" s="292" t="s">
        <v>1010</v>
      </c>
    </row>
    <row r="139" spans="1:13" ht="23.1" customHeight="1">
      <c r="A139" s="108" t="s">
        <v>399</v>
      </c>
      <c r="B139" s="1324"/>
      <c r="C139" s="1183" t="s">
        <v>1259</v>
      </c>
      <c r="D139" s="159"/>
      <c r="E139" s="67"/>
      <c r="F139" s="67"/>
      <c r="G139" s="67"/>
      <c r="H139" s="67"/>
      <c r="I139" s="303" t="s">
        <v>1104</v>
      </c>
      <c r="J139" s="304" t="s">
        <v>1280</v>
      </c>
      <c r="K139" s="303"/>
    </row>
    <row r="140" spans="1:13" ht="23.1" customHeight="1">
      <c r="A140" s="107">
        <v>42</v>
      </c>
      <c r="B140" s="1184" t="s">
        <v>3167</v>
      </c>
      <c r="C140" s="1185" t="s">
        <v>633</v>
      </c>
      <c r="D140" s="1186" t="s">
        <v>1265</v>
      </c>
      <c r="E140" s="1185">
        <v>1500000</v>
      </c>
      <c r="F140" s="1185">
        <v>1500000</v>
      </c>
      <c r="G140" s="1185">
        <v>1500000</v>
      </c>
      <c r="H140" s="1185">
        <v>1500000</v>
      </c>
      <c r="I140" s="292" t="s">
        <v>1186</v>
      </c>
      <c r="J140" s="293" t="s">
        <v>1279</v>
      </c>
      <c r="K140" s="292" t="s">
        <v>1010</v>
      </c>
    </row>
    <row r="141" spans="1:13" ht="23.1" customHeight="1">
      <c r="A141" s="109"/>
      <c r="B141" s="1184" t="s">
        <v>3168</v>
      </c>
      <c r="C141" s="1175" t="s">
        <v>635</v>
      </c>
      <c r="D141" s="1186"/>
      <c r="E141" s="1185"/>
      <c r="F141" s="1185"/>
      <c r="G141" s="1185"/>
      <c r="H141" s="1185"/>
      <c r="I141" s="303" t="s">
        <v>1104</v>
      </c>
      <c r="J141" s="304" t="s">
        <v>1280</v>
      </c>
      <c r="K141" s="303"/>
    </row>
    <row r="142" spans="1:13" ht="23.1" customHeight="1">
      <c r="A142" s="108">
        <v>43</v>
      </c>
      <c r="B142" s="1187" t="s">
        <v>636</v>
      </c>
      <c r="C142" s="1182" t="s">
        <v>1258</v>
      </c>
      <c r="D142" s="1178" t="s">
        <v>1266</v>
      </c>
      <c r="E142" s="1174">
        <v>300000</v>
      </c>
      <c r="F142" s="1174">
        <v>300000</v>
      </c>
      <c r="G142" s="1174">
        <v>300000</v>
      </c>
      <c r="H142" s="1174">
        <v>300000</v>
      </c>
      <c r="I142" s="292" t="s">
        <v>1186</v>
      </c>
      <c r="J142" s="293" t="s">
        <v>1279</v>
      </c>
      <c r="K142" s="292" t="s">
        <v>1010</v>
      </c>
    </row>
    <row r="143" spans="1:13" ht="23.1" customHeight="1">
      <c r="A143" s="108"/>
      <c r="B143" s="1188"/>
      <c r="C143" s="1183" t="s">
        <v>1259</v>
      </c>
      <c r="D143" s="1189"/>
      <c r="E143" s="1190"/>
      <c r="F143" s="1190"/>
      <c r="G143" s="1190"/>
      <c r="H143" s="1190"/>
      <c r="I143" s="303" t="s">
        <v>1104</v>
      </c>
      <c r="J143" s="304" t="s">
        <v>1280</v>
      </c>
      <c r="K143" s="303"/>
    </row>
    <row r="144" spans="1:13" ht="23.1" customHeight="1">
      <c r="A144" s="107">
        <v>44</v>
      </c>
      <c r="B144" s="82" t="s">
        <v>3169</v>
      </c>
      <c r="C144" s="133" t="s">
        <v>666</v>
      </c>
      <c r="D144" s="142" t="s">
        <v>1267</v>
      </c>
      <c r="E144" s="1174">
        <v>200000</v>
      </c>
      <c r="F144" s="1174">
        <v>200000</v>
      </c>
      <c r="G144" s="1174">
        <v>200000</v>
      </c>
      <c r="H144" s="1174">
        <v>200000</v>
      </c>
      <c r="I144" s="298" t="s">
        <v>1186</v>
      </c>
      <c r="J144" s="297" t="s">
        <v>1279</v>
      </c>
      <c r="K144" s="298" t="s">
        <v>1010</v>
      </c>
    </row>
    <row r="145" spans="1:12" ht="23.1" customHeight="1">
      <c r="A145" s="109"/>
      <c r="B145" s="161" t="s">
        <v>3170</v>
      </c>
      <c r="C145" s="67" t="s">
        <v>668</v>
      </c>
      <c r="D145" s="159" t="s">
        <v>1268</v>
      </c>
      <c r="E145" s="1190"/>
      <c r="F145" s="1190"/>
      <c r="G145" s="1190"/>
      <c r="H145" s="1190"/>
      <c r="I145" s="303" t="s">
        <v>1104</v>
      </c>
      <c r="J145" s="304" t="s">
        <v>1281</v>
      </c>
      <c r="K145" s="303"/>
      <c r="L145" s="1056">
        <v>67</v>
      </c>
    </row>
    <row r="146" spans="1:12" ht="23.1" customHeight="1">
      <c r="A146" s="188">
        <v>45</v>
      </c>
      <c r="B146" s="146" t="s">
        <v>640</v>
      </c>
      <c r="C146" s="89" t="s">
        <v>1260</v>
      </c>
      <c r="D146" s="133" t="s">
        <v>1267</v>
      </c>
      <c r="E146" s="291">
        <v>100000</v>
      </c>
      <c r="F146" s="291">
        <v>100000</v>
      </c>
      <c r="G146" s="291">
        <v>100000</v>
      </c>
      <c r="H146" s="291">
        <v>100000</v>
      </c>
      <c r="I146" s="292" t="s">
        <v>1186</v>
      </c>
      <c r="J146" s="293" t="s">
        <v>1282</v>
      </c>
      <c r="K146" s="292" t="s">
        <v>1010</v>
      </c>
    </row>
    <row r="147" spans="1:12" ht="23.1" customHeight="1">
      <c r="A147" s="105"/>
      <c r="B147" s="79" t="s">
        <v>642</v>
      </c>
      <c r="C147" s="187" t="s">
        <v>1261</v>
      </c>
      <c r="D147" s="67" t="s">
        <v>1268</v>
      </c>
      <c r="E147" s="303"/>
      <c r="F147" s="303"/>
      <c r="G147" s="303"/>
      <c r="H147" s="303"/>
      <c r="I147" s="303" t="s">
        <v>1104</v>
      </c>
      <c r="J147" s="304" t="s">
        <v>1283</v>
      </c>
      <c r="K147" s="303"/>
    </row>
    <row r="148" spans="1:12" ht="23.1" customHeight="1">
      <c r="A148" s="1064">
        <v>46</v>
      </c>
      <c r="B148" s="82" t="s">
        <v>643</v>
      </c>
      <c r="C148" s="152" t="s">
        <v>644</v>
      </c>
      <c r="D148" s="144" t="s">
        <v>1267</v>
      </c>
      <c r="E148" s="291">
        <v>400000</v>
      </c>
      <c r="F148" s="291">
        <v>400000</v>
      </c>
      <c r="G148" s="291">
        <v>400000</v>
      </c>
      <c r="H148" s="291">
        <v>400000</v>
      </c>
      <c r="I148" s="292" t="s">
        <v>1186</v>
      </c>
      <c r="J148" s="293" t="s">
        <v>1284</v>
      </c>
      <c r="K148" s="292" t="s">
        <v>1010</v>
      </c>
    </row>
    <row r="149" spans="1:12" ht="23.1" customHeight="1">
      <c r="B149" s="161"/>
      <c r="C149" s="67" t="s">
        <v>645</v>
      </c>
      <c r="D149" s="144" t="s">
        <v>1268</v>
      </c>
      <c r="E149" s="303"/>
      <c r="F149" s="303"/>
      <c r="G149" s="303"/>
      <c r="H149" s="303"/>
      <c r="I149" s="303" t="s">
        <v>1104</v>
      </c>
      <c r="J149" s="304"/>
      <c r="K149" s="303"/>
    </row>
    <row r="150" spans="1:12" ht="23.1" customHeight="1">
      <c r="A150" s="107">
        <v>47</v>
      </c>
      <c r="B150" s="82" t="s">
        <v>646</v>
      </c>
      <c r="C150" s="1191" t="s">
        <v>647</v>
      </c>
      <c r="D150" s="142" t="s">
        <v>1101</v>
      </c>
      <c r="E150" s="291">
        <v>2000000</v>
      </c>
      <c r="F150" s="291">
        <v>2000000</v>
      </c>
      <c r="G150" s="291">
        <v>2000000</v>
      </c>
      <c r="H150" s="291">
        <v>2000000</v>
      </c>
      <c r="I150" s="292" t="s">
        <v>1186</v>
      </c>
      <c r="J150" s="133" t="s">
        <v>1285</v>
      </c>
      <c r="K150" s="292" t="s">
        <v>1010</v>
      </c>
    </row>
    <row r="151" spans="1:12" ht="23.1" customHeight="1">
      <c r="A151" s="109"/>
      <c r="B151" s="161" t="s">
        <v>622</v>
      </c>
      <c r="C151" s="1192" t="s">
        <v>648</v>
      </c>
      <c r="D151" s="159"/>
      <c r="E151" s="303"/>
      <c r="F151" s="303"/>
      <c r="G151" s="303"/>
      <c r="H151" s="303"/>
      <c r="I151" s="303" t="s">
        <v>1104</v>
      </c>
      <c r="J151" s="67" t="s">
        <v>648</v>
      </c>
      <c r="K151" s="303"/>
    </row>
    <row r="152" spans="1:12" ht="23.1" customHeight="1">
      <c r="A152" s="1279"/>
      <c r="B152" s="68"/>
      <c r="C152" s="1284"/>
      <c r="D152" s="76"/>
      <c r="E152" s="297"/>
      <c r="F152" s="297"/>
      <c r="G152" s="297"/>
      <c r="H152" s="297"/>
      <c r="I152" s="297"/>
      <c r="J152" s="76"/>
      <c r="K152" s="297"/>
      <c r="L152" s="1277"/>
    </row>
    <row r="153" spans="1:12" ht="23.1" customHeight="1">
      <c r="A153" s="1279"/>
      <c r="B153" s="68"/>
      <c r="C153" s="1284"/>
      <c r="D153" s="76"/>
      <c r="E153" s="272"/>
      <c r="F153" s="297"/>
      <c r="G153" s="297"/>
      <c r="H153" s="297"/>
      <c r="I153" s="297"/>
      <c r="J153" s="76"/>
      <c r="K153" s="1263">
        <v>68</v>
      </c>
      <c r="L153" s="1277"/>
    </row>
    <row r="154" spans="1:12" ht="23.1" customHeight="1">
      <c r="A154" s="1060"/>
      <c r="B154" s="68"/>
      <c r="C154" s="76"/>
      <c r="D154" s="76"/>
      <c r="E154" s="297"/>
      <c r="F154" s="297"/>
      <c r="G154" s="297"/>
      <c r="H154" s="297"/>
      <c r="I154" s="297"/>
      <c r="J154" s="297"/>
    </row>
    <row r="155" spans="1:12" ht="23.1" customHeight="1">
      <c r="A155" s="107"/>
      <c r="B155" s="279"/>
      <c r="C155" s="279"/>
      <c r="D155" s="280" t="s">
        <v>403</v>
      </c>
      <c r="E155" s="1435" t="s">
        <v>404</v>
      </c>
      <c r="F155" s="1436"/>
      <c r="G155" s="1436"/>
      <c r="H155" s="1553"/>
      <c r="I155" s="280" t="s">
        <v>406</v>
      </c>
      <c r="J155" s="280" t="s">
        <v>408</v>
      </c>
      <c r="K155" s="281" t="s">
        <v>410</v>
      </c>
    </row>
    <row r="156" spans="1:12" ht="23.1" customHeight="1">
      <c r="A156" s="282" t="s">
        <v>401</v>
      </c>
      <c r="B156" s="282" t="s">
        <v>130</v>
      </c>
      <c r="C156" s="282" t="s">
        <v>402</v>
      </c>
      <c r="D156" s="283" t="s">
        <v>411</v>
      </c>
      <c r="E156" s="280">
        <v>2561</v>
      </c>
      <c r="F156" s="280">
        <v>2562</v>
      </c>
      <c r="G156" s="280">
        <v>2563</v>
      </c>
      <c r="H156" s="280">
        <v>2564</v>
      </c>
      <c r="I156" s="282" t="s">
        <v>407</v>
      </c>
      <c r="J156" s="282" t="s">
        <v>409</v>
      </c>
      <c r="K156" s="283" t="s">
        <v>494</v>
      </c>
    </row>
    <row r="157" spans="1:12" ht="23.1" customHeight="1">
      <c r="A157" s="284"/>
      <c r="B157" s="284"/>
      <c r="C157" s="284"/>
      <c r="D157" s="1067" t="s">
        <v>412</v>
      </c>
      <c r="E157" s="284" t="s">
        <v>405</v>
      </c>
      <c r="F157" s="284" t="s">
        <v>405</v>
      </c>
      <c r="G157" s="284" t="s">
        <v>405</v>
      </c>
      <c r="H157" s="284" t="s">
        <v>405</v>
      </c>
      <c r="I157" s="284"/>
      <c r="J157" s="284"/>
      <c r="K157" s="284" t="s">
        <v>495</v>
      </c>
      <c r="L157" s="1056">
        <v>73</v>
      </c>
    </row>
    <row r="158" spans="1:12" ht="23.1" customHeight="1">
      <c r="A158" s="107">
        <v>48</v>
      </c>
      <c r="B158" s="84" t="s">
        <v>3171</v>
      </c>
      <c r="C158" s="1191" t="s">
        <v>666</v>
      </c>
      <c r="D158" s="133" t="s">
        <v>1101</v>
      </c>
      <c r="E158" s="291">
        <v>200000</v>
      </c>
      <c r="F158" s="291">
        <v>200000</v>
      </c>
      <c r="G158" s="291">
        <v>200000</v>
      </c>
      <c r="H158" s="291">
        <v>200000</v>
      </c>
      <c r="I158" s="292" t="s">
        <v>1186</v>
      </c>
      <c r="J158" s="133" t="s">
        <v>1285</v>
      </c>
      <c r="K158" s="292" t="s">
        <v>1010</v>
      </c>
    </row>
    <row r="159" spans="1:12" ht="23.1" customHeight="1">
      <c r="A159" s="109"/>
      <c r="B159" s="372"/>
      <c r="C159" s="1192" t="s">
        <v>668</v>
      </c>
      <c r="D159" s="67"/>
      <c r="E159" s="303"/>
      <c r="F159" s="303"/>
      <c r="G159" s="303"/>
      <c r="H159" s="303"/>
      <c r="I159" s="303" t="s">
        <v>1104</v>
      </c>
      <c r="J159" s="67" t="s">
        <v>648</v>
      </c>
      <c r="K159" s="303"/>
    </row>
    <row r="160" spans="1:12" ht="23.1" customHeight="1">
      <c r="A160" s="1161">
        <v>49</v>
      </c>
      <c r="B160" s="146" t="s">
        <v>3172</v>
      </c>
      <c r="C160" s="1191" t="s">
        <v>666</v>
      </c>
      <c r="D160" s="142" t="s">
        <v>1101</v>
      </c>
      <c r="E160" s="291">
        <v>200000</v>
      </c>
      <c r="F160" s="291">
        <v>200000</v>
      </c>
      <c r="G160" s="291">
        <v>200000</v>
      </c>
      <c r="H160" s="291">
        <v>200000</v>
      </c>
      <c r="I160" s="292" t="s">
        <v>1186</v>
      </c>
      <c r="J160" s="133" t="s">
        <v>1285</v>
      </c>
      <c r="K160" s="292" t="s">
        <v>1010</v>
      </c>
    </row>
    <row r="161" spans="1:12" ht="23.1" customHeight="1">
      <c r="A161" s="1162"/>
      <c r="B161" s="79"/>
      <c r="C161" s="1192" t="s">
        <v>668</v>
      </c>
      <c r="D161" s="159"/>
      <c r="E161" s="303"/>
      <c r="F161" s="303"/>
      <c r="G161" s="303"/>
      <c r="H161" s="303"/>
      <c r="I161" s="303" t="s">
        <v>1104</v>
      </c>
      <c r="J161" s="67" t="s">
        <v>648</v>
      </c>
      <c r="K161" s="303"/>
    </row>
    <row r="162" spans="1:12" ht="23.1" customHeight="1">
      <c r="A162" s="1161">
        <v>50</v>
      </c>
      <c r="B162" s="84" t="s">
        <v>3173</v>
      </c>
      <c r="C162" s="1191" t="s">
        <v>1272</v>
      </c>
      <c r="D162" s="142" t="s">
        <v>654</v>
      </c>
      <c r="E162" s="291">
        <v>300000</v>
      </c>
      <c r="F162" s="291">
        <v>300000</v>
      </c>
      <c r="G162" s="291">
        <v>300000</v>
      </c>
      <c r="H162" s="291">
        <v>300000</v>
      </c>
      <c r="I162" s="292" t="s">
        <v>1186</v>
      </c>
      <c r="J162" s="292" t="s">
        <v>1286</v>
      </c>
      <c r="K162" s="292" t="s">
        <v>1010</v>
      </c>
    </row>
    <row r="163" spans="1:12" ht="23.1" customHeight="1">
      <c r="A163" s="1162"/>
      <c r="B163" s="372"/>
      <c r="C163" s="1192" t="s">
        <v>1273</v>
      </c>
      <c r="D163" s="159" t="s">
        <v>655</v>
      </c>
      <c r="E163" s="303"/>
      <c r="F163" s="303"/>
      <c r="G163" s="303"/>
      <c r="H163" s="303"/>
      <c r="I163" s="303" t="s">
        <v>1104</v>
      </c>
      <c r="J163" s="303"/>
      <c r="K163" s="303"/>
    </row>
    <row r="164" spans="1:12" ht="23.1" customHeight="1">
      <c r="A164" s="1161">
        <v>51</v>
      </c>
      <c r="B164" s="84" t="s">
        <v>3174</v>
      </c>
      <c r="C164" s="1191" t="s">
        <v>1272</v>
      </c>
      <c r="D164" s="142" t="s">
        <v>1101</v>
      </c>
      <c r="E164" s="291">
        <v>300000</v>
      </c>
      <c r="F164" s="291">
        <v>300000</v>
      </c>
      <c r="G164" s="291">
        <v>300000</v>
      </c>
      <c r="H164" s="291">
        <v>300000</v>
      </c>
      <c r="I164" s="292" t="s">
        <v>1186</v>
      </c>
      <c r="J164" s="311" t="s">
        <v>1286</v>
      </c>
      <c r="K164" s="292" t="s">
        <v>1010</v>
      </c>
    </row>
    <row r="165" spans="1:12" ht="23.1" customHeight="1">
      <c r="A165" s="1162"/>
      <c r="B165" s="372"/>
      <c r="C165" s="1192" t="s">
        <v>1273</v>
      </c>
      <c r="D165" s="159"/>
      <c r="E165" s="303"/>
      <c r="F165" s="303"/>
      <c r="G165" s="303"/>
      <c r="H165" s="303"/>
      <c r="I165" s="303" t="s">
        <v>1104</v>
      </c>
      <c r="J165" s="314"/>
      <c r="K165" s="303"/>
    </row>
    <row r="166" spans="1:12" ht="23.1" customHeight="1">
      <c r="A166" s="1161">
        <v>52</v>
      </c>
      <c r="B166" s="146" t="s">
        <v>3175</v>
      </c>
      <c r="C166" s="152" t="s">
        <v>1287</v>
      </c>
      <c r="D166" s="142" t="s">
        <v>1275</v>
      </c>
      <c r="E166" s="291">
        <v>1000000</v>
      </c>
      <c r="F166" s="291">
        <v>1000000</v>
      </c>
      <c r="G166" s="291">
        <v>1000000</v>
      </c>
      <c r="H166" s="291">
        <v>1000000</v>
      </c>
      <c r="I166" s="292" t="s">
        <v>1186</v>
      </c>
      <c r="J166" s="311" t="s">
        <v>1288</v>
      </c>
      <c r="K166" s="292" t="s">
        <v>1010</v>
      </c>
      <c r="L166" s="1056">
        <v>68</v>
      </c>
    </row>
    <row r="167" spans="1:12" ht="23.1" customHeight="1">
      <c r="A167" s="1162"/>
      <c r="B167" s="79" t="s">
        <v>3176</v>
      </c>
      <c r="C167" s="136"/>
      <c r="D167" s="159" t="s">
        <v>1276</v>
      </c>
      <c r="E167" s="303"/>
      <c r="F167" s="303"/>
      <c r="G167" s="303"/>
      <c r="H167" s="303"/>
      <c r="I167" s="303" t="s">
        <v>1104</v>
      </c>
      <c r="J167" s="314"/>
      <c r="K167" s="303"/>
    </row>
    <row r="168" spans="1:12" ht="23.1" customHeight="1">
      <c r="A168" s="1193">
        <v>53</v>
      </c>
      <c r="B168" s="146" t="s">
        <v>3177</v>
      </c>
      <c r="C168" s="152" t="s">
        <v>1287</v>
      </c>
      <c r="D168" s="142" t="s">
        <v>1274</v>
      </c>
      <c r="E168" s="307">
        <v>600000</v>
      </c>
      <c r="F168" s="307">
        <v>600000</v>
      </c>
      <c r="G168" s="307">
        <v>600000</v>
      </c>
      <c r="H168" s="307">
        <v>600000</v>
      </c>
      <c r="I168" s="292" t="s">
        <v>1186</v>
      </c>
      <c r="J168" s="311" t="s">
        <v>1288</v>
      </c>
      <c r="K168" s="292" t="s">
        <v>1010</v>
      </c>
    </row>
    <row r="169" spans="1:12" ht="23.1" customHeight="1">
      <c r="A169" s="1193"/>
      <c r="B169" s="79"/>
      <c r="C169" s="1192"/>
      <c r="D169" s="159"/>
      <c r="E169" s="303"/>
      <c r="F169" s="303"/>
      <c r="G169" s="303"/>
      <c r="H169" s="303"/>
      <c r="I169" s="303" t="s">
        <v>1104</v>
      </c>
      <c r="J169" s="314"/>
      <c r="K169" s="303"/>
    </row>
    <row r="170" spans="1:12" ht="23.1" customHeight="1">
      <c r="A170" s="1161">
        <v>54</v>
      </c>
      <c r="B170" s="82" t="s">
        <v>3178</v>
      </c>
      <c r="C170" s="152" t="s">
        <v>641</v>
      </c>
      <c r="D170" s="82" t="s">
        <v>653</v>
      </c>
      <c r="E170" s="291">
        <v>500000</v>
      </c>
      <c r="F170" s="291">
        <v>500000</v>
      </c>
      <c r="G170" s="291">
        <v>500000</v>
      </c>
      <c r="H170" s="291">
        <v>500000</v>
      </c>
      <c r="I170" s="292" t="s">
        <v>1215</v>
      </c>
      <c r="J170" s="311" t="s">
        <v>1289</v>
      </c>
      <c r="K170" s="292" t="s">
        <v>1010</v>
      </c>
    </row>
    <row r="171" spans="1:12" ht="23.1" customHeight="1">
      <c r="A171" s="1162"/>
      <c r="B171" s="161"/>
      <c r="C171" s="79"/>
      <c r="D171" s="161"/>
      <c r="E171" s="303"/>
      <c r="F171" s="303"/>
      <c r="G171" s="303"/>
      <c r="H171" s="303"/>
      <c r="I171" s="303" t="s">
        <v>1104</v>
      </c>
      <c r="J171" s="314" t="s">
        <v>664</v>
      </c>
      <c r="K171" s="303"/>
    </row>
    <row r="172" spans="1:12" ht="23.1" customHeight="1">
      <c r="A172" s="975">
        <v>55</v>
      </c>
      <c r="B172" s="82" t="s">
        <v>3179</v>
      </c>
      <c r="C172" s="152" t="s">
        <v>641</v>
      </c>
      <c r="D172" s="82" t="s">
        <v>653</v>
      </c>
      <c r="E172" s="291">
        <v>500000</v>
      </c>
      <c r="F172" s="291">
        <v>500000</v>
      </c>
      <c r="G172" s="291">
        <v>500000</v>
      </c>
      <c r="H172" s="291">
        <v>500000</v>
      </c>
      <c r="I172" s="292" t="s">
        <v>1215</v>
      </c>
      <c r="J172" s="292" t="s">
        <v>1289</v>
      </c>
      <c r="K172" s="292" t="s">
        <v>1010</v>
      </c>
    </row>
    <row r="173" spans="1:12" ht="23.1" customHeight="1">
      <c r="A173" s="975"/>
      <c r="B173" s="161" t="s">
        <v>3180</v>
      </c>
      <c r="C173" s="79"/>
      <c r="D173" s="161"/>
      <c r="E173" s="303"/>
      <c r="F173" s="303"/>
      <c r="G173" s="303"/>
      <c r="H173" s="303"/>
      <c r="I173" s="298" t="s">
        <v>1104</v>
      </c>
      <c r="J173" s="303" t="s">
        <v>664</v>
      </c>
      <c r="K173" s="303"/>
    </row>
    <row r="174" spans="1:12" ht="23.1" customHeight="1">
      <c r="A174" s="1194">
        <v>56</v>
      </c>
      <c r="B174" s="1251" t="s">
        <v>3493</v>
      </c>
      <c r="C174" s="152" t="s">
        <v>641</v>
      </c>
      <c r="D174" s="142" t="s">
        <v>3494</v>
      </c>
      <c r="E174" s="133">
        <v>16900</v>
      </c>
      <c r="F174" s="133">
        <v>16900</v>
      </c>
      <c r="G174" s="133">
        <v>16900</v>
      </c>
      <c r="H174" s="133">
        <v>16900</v>
      </c>
      <c r="I174" s="292" t="s">
        <v>1215</v>
      </c>
      <c r="J174" s="311" t="s">
        <v>1289</v>
      </c>
      <c r="K174" s="292" t="s">
        <v>1010</v>
      </c>
    </row>
    <row r="175" spans="1:12" ht="23.1" customHeight="1">
      <c r="A175" s="1195"/>
      <c r="B175" s="161" t="s">
        <v>2545</v>
      </c>
      <c r="C175" s="67"/>
      <c r="D175" s="159" t="s">
        <v>3495</v>
      </c>
      <c r="E175" s="67"/>
      <c r="F175" s="67"/>
      <c r="G175" s="67"/>
      <c r="H175" s="67"/>
      <c r="I175" s="303" t="s">
        <v>1104</v>
      </c>
      <c r="J175" s="314" t="s">
        <v>664</v>
      </c>
      <c r="K175" s="303"/>
    </row>
    <row r="176" spans="1:12" ht="23.1" customHeight="1">
      <c r="A176" s="1166"/>
      <c r="B176" s="68"/>
      <c r="C176" s="68"/>
      <c r="D176" s="68"/>
      <c r="E176" s="1351"/>
      <c r="F176" s="297"/>
      <c r="G176" s="297"/>
      <c r="H176" s="297"/>
      <c r="I176" s="297"/>
      <c r="J176" s="297"/>
      <c r="K176" s="1263">
        <v>69</v>
      </c>
    </row>
    <row r="177" spans="1:12" ht="23.1" customHeight="1">
      <c r="A177" s="107"/>
      <c r="B177" s="279"/>
      <c r="C177" s="279"/>
      <c r="D177" s="280" t="s">
        <v>403</v>
      </c>
      <c r="E177" s="1435" t="s">
        <v>404</v>
      </c>
      <c r="F177" s="1436"/>
      <c r="G177" s="1436"/>
      <c r="H177" s="1553"/>
      <c r="I177" s="280" t="s">
        <v>406</v>
      </c>
      <c r="J177" s="280" t="s">
        <v>408</v>
      </c>
      <c r="K177" s="281" t="s">
        <v>410</v>
      </c>
    </row>
    <row r="178" spans="1:12" ht="23.1" customHeight="1">
      <c r="A178" s="282" t="s">
        <v>401</v>
      </c>
      <c r="B178" s="282" t="s">
        <v>130</v>
      </c>
      <c r="C178" s="282" t="s">
        <v>402</v>
      </c>
      <c r="D178" s="283" t="s">
        <v>411</v>
      </c>
      <c r="E178" s="280">
        <v>2561</v>
      </c>
      <c r="F178" s="280">
        <v>2562</v>
      </c>
      <c r="G178" s="280">
        <v>2563</v>
      </c>
      <c r="H178" s="280">
        <v>2564</v>
      </c>
      <c r="I178" s="282" t="s">
        <v>407</v>
      </c>
      <c r="J178" s="282" t="s">
        <v>409</v>
      </c>
      <c r="K178" s="283" t="s">
        <v>494</v>
      </c>
    </row>
    <row r="179" spans="1:12" ht="23.1" customHeight="1">
      <c r="A179" s="284"/>
      <c r="B179" s="284"/>
      <c r="C179" s="284"/>
      <c r="D179" s="284" t="s">
        <v>412</v>
      </c>
      <c r="E179" s="282" t="s">
        <v>405</v>
      </c>
      <c r="F179" s="282" t="s">
        <v>405</v>
      </c>
      <c r="G179" s="282" t="s">
        <v>405</v>
      </c>
      <c r="H179" s="282" t="s">
        <v>405</v>
      </c>
      <c r="I179" s="284"/>
      <c r="J179" s="284"/>
      <c r="K179" s="284" t="s">
        <v>495</v>
      </c>
    </row>
    <row r="180" spans="1:12" ht="23.1" customHeight="1">
      <c r="A180" s="1194">
        <v>57</v>
      </c>
      <c r="B180" s="151" t="s">
        <v>3183</v>
      </c>
      <c r="C180" s="164" t="s">
        <v>666</v>
      </c>
      <c r="D180" s="142" t="s">
        <v>2821</v>
      </c>
      <c r="E180" s="291">
        <v>400000</v>
      </c>
      <c r="F180" s="291">
        <v>400000</v>
      </c>
      <c r="G180" s="291">
        <v>400000</v>
      </c>
      <c r="H180" s="291">
        <v>400000</v>
      </c>
      <c r="I180" s="240" t="s">
        <v>1215</v>
      </c>
      <c r="J180" s="292" t="s">
        <v>1289</v>
      </c>
      <c r="K180" s="70" t="s">
        <v>1010</v>
      </c>
    </row>
    <row r="181" spans="1:12" ht="23.1" customHeight="1">
      <c r="A181" s="1195"/>
      <c r="B181" s="135" t="s">
        <v>3184</v>
      </c>
      <c r="C181" s="165" t="s">
        <v>668</v>
      </c>
      <c r="D181" s="159" t="s">
        <v>2822</v>
      </c>
      <c r="E181" s="303"/>
      <c r="F181" s="303"/>
      <c r="G181" s="303"/>
      <c r="H181" s="303"/>
      <c r="I181" s="241" t="s">
        <v>1104</v>
      </c>
      <c r="J181" s="303" t="s">
        <v>664</v>
      </c>
      <c r="K181" s="223"/>
    </row>
    <row r="182" spans="1:12" ht="23.1" customHeight="1">
      <c r="A182" s="1194">
        <v>58</v>
      </c>
      <c r="B182" s="299" t="s">
        <v>3185</v>
      </c>
      <c r="C182" s="133" t="s">
        <v>661</v>
      </c>
      <c r="D182" s="133" t="s">
        <v>3186</v>
      </c>
      <c r="E182" s="133">
        <v>150000</v>
      </c>
      <c r="F182" s="133">
        <v>150000</v>
      </c>
      <c r="G182" s="133">
        <v>150000</v>
      </c>
      <c r="H182" s="133">
        <v>150000</v>
      </c>
      <c r="I182" s="292" t="s">
        <v>1215</v>
      </c>
      <c r="J182" s="292" t="s">
        <v>1289</v>
      </c>
      <c r="K182" s="292" t="s">
        <v>1010</v>
      </c>
    </row>
    <row r="183" spans="1:12" ht="23.1" customHeight="1">
      <c r="A183" s="1195"/>
      <c r="B183" s="302" t="s">
        <v>3187</v>
      </c>
      <c r="C183" s="67" t="s">
        <v>662</v>
      </c>
      <c r="D183" s="67" t="s">
        <v>3188</v>
      </c>
      <c r="E183" s="67"/>
      <c r="F183" s="67"/>
      <c r="G183" s="67"/>
      <c r="H183" s="67"/>
      <c r="I183" s="303" t="s">
        <v>1104</v>
      </c>
      <c r="J183" s="303" t="s">
        <v>664</v>
      </c>
      <c r="K183" s="303"/>
    </row>
    <row r="184" spans="1:12" ht="23.1" customHeight="1">
      <c r="A184" s="1161">
        <v>59</v>
      </c>
      <c r="B184" s="82" t="s">
        <v>3189</v>
      </c>
      <c r="C184" s="133" t="s">
        <v>666</v>
      </c>
      <c r="D184" s="142" t="s">
        <v>1101</v>
      </c>
      <c r="E184" s="133">
        <v>400000</v>
      </c>
      <c r="F184" s="133">
        <v>400000</v>
      </c>
      <c r="G184" s="133">
        <v>400000</v>
      </c>
      <c r="H184" s="133">
        <v>400000</v>
      </c>
      <c r="I184" s="292" t="s">
        <v>1215</v>
      </c>
      <c r="J184" s="311" t="s">
        <v>1289</v>
      </c>
      <c r="K184" s="292" t="s">
        <v>1010</v>
      </c>
    </row>
    <row r="185" spans="1:12" ht="23.1" customHeight="1">
      <c r="A185" s="1162"/>
      <c r="B185" s="161"/>
      <c r="C185" s="67" t="s">
        <v>668</v>
      </c>
      <c r="D185" s="159"/>
      <c r="E185" s="67"/>
      <c r="F185" s="67"/>
      <c r="G185" s="67"/>
      <c r="H185" s="67"/>
      <c r="I185" s="303" t="s">
        <v>1104</v>
      </c>
      <c r="J185" s="314" t="s">
        <v>664</v>
      </c>
      <c r="K185" s="303"/>
    </row>
    <row r="186" spans="1:12" ht="23.1" customHeight="1">
      <c r="A186" s="1161">
        <v>60</v>
      </c>
      <c r="B186" s="146" t="s">
        <v>3190</v>
      </c>
      <c r="C186" s="152" t="s">
        <v>641</v>
      </c>
      <c r="D186" s="142" t="s">
        <v>1101</v>
      </c>
      <c r="E186" s="291">
        <v>400000</v>
      </c>
      <c r="F186" s="291">
        <v>400000</v>
      </c>
      <c r="G186" s="291">
        <v>400000</v>
      </c>
      <c r="H186" s="291">
        <v>400000</v>
      </c>
      <c r="I186" s="292" t="s">
        <v>1215</v>
      </c>
      <c r="J186" s="292" t="s">
        <v>1289</v>
      </c>
      <c r="K186" s="292" t="s">
        <v>1010</v>
      </c>
    </row>
    <row r="187" spans="1:12" ht="23.1" customHeight="1">
      <c r="A187" s="1162"/>
      <c r="B187" s="79"/>
      <c r="C187" s="67"/>
      <c r="D187" s="159"/>
      <c r="E187" s="303"/>
      <c r="F187" s="303"/>
      <c r="G187" s="303"/>
      <c r="H187" s="303"/>
      <c r="I187" s="303" t="s">
        <v>1104</v>
      </c>
      <c r="J187" s="303" t="s">
        <v>664</v>
      </c>
      <c r="K187" s="303"/>
    </row>
    <row r="188" spans="1:12" ht="23.1" customHeight="1">
      <c r="A188" s="1196">
        <v>61</v>
      </c>
      <c r="B188" s="143" t="s">
        <v>3427</v>
      </c>
      <c r="C188" s="1197" t="s">
        <v>663</v>
      </c>
      <c r="D188" s="144" t="s">
        <v>1011</v>
      </c>
      <c r="E188" s="291">
        <v>400000</v>
      </c>
      <c r="F188" s="291">
        <v>400000</v>
      </c>
      <c r="G188" s="291">
        <v>400000</v>
      </c>
      <c r="H188" s="291">
        <v>400000</v>
      </c>
      <c r="I188" s="292" t="s">
        <v>1215</v>
      </c>
      <c r="J188" s="293" t="s">
        <v>1291</v>
      </c>
      <c r="K188" s="292" t="s">
        <v>1010</v>
      </c>
    </row>
    <row r="189" spans="1:12" ht="23.1" customHeight="1">
      <c r="A189" s="1198"/>
      <c r="B189" s="135" t="s">
        <v>3428</v>
      </c>
      <c r="C189" s="165" t="s">
        <v>664</v>
      </c>
      <c r="D189" s="159" t="s">
        <v>660</v>
      </c>
      <c r="E189" s="303"/>
      <c r="F189" s="303"/>
      <c r="G189" s="303"/>
      <c r="H189" s="303"/>
      <c r="I189" s="303" t="s">
        <v>1290</v>
      </c>
      <c r="J189" s="304" t="s">
        <v>1292</v>
      </c>
      <c r="K189" s="303"/>
      <c r="L189" s="1056">
        <v>69</v>
      </c>
    </row>
    <row r="190" spans="1:12" ht="23.1" customHeight="1">
      <c r="A190" s="1161">
        <v>62</v>
      </c>
      <c r="B190" s="138" t="s">
        <v>3191</v>
      </c>
      <c r="C190" s="152" t="s">
        <v>637</v>
      </c>
      <c r="D190" s="142" t="s">
        <v>3192</v>
      </c>
      <c r="E190" s="307">
        <v>200000</v>
      </c>
      <c r="F190" s="307">
        <v>200000</v>
      </c>
      <c r="G190" s="307">
        <v>200000</v>
      </c>
      <c r="H190" s="307">
        <v>200000</v>
      </c>
      <c r="I190" s="292" t="s">
        <v>1215</v>
      </c>
      <c r="J190" s="306" t="s">
        <v>1293</v>
      </c>
      <c r="K190" s="292" t="s">
        <v>1010</v>
      </c>
    </row>
    <row r="191" spans="1:12" ht="23.1" customHeight="1">
      <c r="A191" s="1165"/>
      <c r="B191" s="140" t="s">
        <v>3193</v>
      </c>
      <c r="C191" s="136" t="s">
        <v>639</v>
      </c>
      <c r="D191" s="159"/>
      <c r="E191" s="298"/>
      <c r="F191" s="298"/>
      <c r="G191" s="298"/>
      <c r="H191" s="298"/>
      <c r="I191" s="298" t="s">
        <v>1104</v>
      </c>
      <c r="J191" s="306" t="s">
        <v>668</v>
      </c>
      <c r="K191" s="303"/>
    </row>
    <row r="192" spans="1:12" ht="23.1" customHeight="1">
      <c r="A192" s="1161">
        <v>63</v>
      </c>
      <c r="B192" s="132" t="s">
        <v>3194</v>
      </c>
      <c r="C192" s="164" t="s">
        <v>661</v>
      </c>
      <c r="D192" s="142" t="s">
        <v>671</v>
      </c>
      <c r="E192" s="291">
        <v>300000</v>
      </c>
      <c r="F192" s="291">
        <v>300000</v>
      </c>
      <c r="G192" s="291">
        <v>300000</v>
      </c>
      <c r="H192" s="291">
        <v>300000</v>
      </c>
      <c r="I192" s="292" t="s">
        <v>1215</v>
      </c>
      <c r="J192" s="292" t="s">
        <v>1293</v>
      </c>
      <c r="K192" s="292" t="s">
        <v>1010</v>
      </c>
    </row>
    <row r="193" spans="1:12" ht="23.1" customHeight="1">
      <c r="A193" s="1162"/>
      <c r="B193" s="135"/>
      <c r="C193" s="165" t="s">
        <v>662</v>
      </c>
      <c r="D193" s="159" t="s">
        <v>672</v>
      </c>
      <c r="E193" s="303"/>
      <c r="F193" s="303"/>
      <c r="G193" s="303"/>
      <c r="H193" s="303"/>
      <c r="I193" s="303" t="s">
        <v>1104</v>
      </c>
      <c r="J193" s="303" t="s">
        <v>668</v>
      </c>
      <c r="K193" s="303"/>
    </row>
    <row r="194" spans="1:12" ht="23.1" customHeight="1">
      <c r="A194" s="1165">
        <v>64</v>
      </c>
      <c r="B194" s="138" t="s">
        <v>3195</v>
      </c>
      <c r="C194" s="152" t="s">
        <v>673</v>
      </c>
      <c r="D194" s="142" t="s">
        <v>3196</v>
      </c>
      <c r="E194" s="307">
        <v>300000</v>
      </c>
      <c r="F194" s="307">
        <v>300000</v>
      </c>
      <c r="G194" s="307">
        <v>300000</v>
      </c>
      <c r="H194" s="307">
        <v>300000</v>
      </c>
      <c r="I194" s="292" t="s">
        <v>1215</v>
      </c>
      <c r="J194" s="292" t="s">
        <v>1294</v>
      </c>
      <c r="K194" s="292" t="s">
        <v>1010</v>
      </c>
    </row>
    <row r="195" spans="1:12" ht="23.1" customHeight="1">
      <c r="A195" s="1162"/>
      <c r="B195" s="140" t="s">
        <v>3197</v>
      </c>
      <c r="C195" s="136" t="s">
        <v>674</v>
      </c>
      <c r="D195" s="159"/>
      <c r="E195" s="298"/>
      <c r="F195" s="298"/>
      <c r="G195" s="298"/>
      <c r="H195" s="298"/>
      <c r="I195" s="303" t="s">
        <v>1104</v>
      </c>
      <c r="J195" s="303" t="s">
        <v>1295</v>
      </c>
      <c r="K195" s="303"/>
    </row>
    <row r="196" spans="1:12" ht="23.1" customHeight="1">
      <c r="A196" s="1161">
        <v>65</v>
      </c>
      <c r="B196" s="132" t="s">
        <v>3198</v>
      </c>
      <c r="C196" s="164" t="s">
        <v>666</v>
      </c>
      <c r="D196" s="142" t="s">
        <v>1013</v>
      </c>
      <c r="E196" s="291">
        <v>300000</v>
      </c>
      <c r="F196" s="291">
        <v>300000</v>
      </c>
      <c r="G196" s="291">
        <v>300000</v>
      </c>
      <c r="H196" s="291">
        <v>300000</v>
      </c>
      <c r="I196" s="292" t="s">
        <v>1215</v>
      </c>
      <c r="J196" s="292" t="s">
        <v>1293</v>
      </c>
      <c r="K196" s="292" t="s">
        <v>1010</v>
      </c>
    </row>
    <row r="197" spans="1:12" ht="23.1" customHeight="1">
      <c r="A197" s="1162"/>
      <c r="B197" s="135"/>
      <c r="C197" s="165" t="s">
        <v>668</v>
      </c>
      <c r="D197" s="159"/>
      <c r="E197" s="303"/>
      <c r="F197" s="303"/>
      <c r="G197" s="303"/>
      <c r="H197" s="303"/>
      <c r="I197" s="303" t="s">
        <v>1104</v>
      </c>
      <c r="J197" s="303" t="s">
        <v>668</v>
      </c>
      <c r="K197" s="303"/>
      <c r="L197" s="278"/>
    </row>
    <row r="198" spans="1:12" ht="23.1" customHeight="1">
      <c r="E198" s="560"/>
      <c r="K198" s="1263">
        <v>70</v>
      </c>
    </row>
    <row r="199" spans="1:12" ht="23.1" customHeight="1">
      <c r="A199" s="107"/>
      <c r="B199" s="279"/>
      <c r="C199" s="279"/>
      <c r="D199" s="280" t="s">
        <v>403</v>
      </c>
      <c r="E199" s="1435" t="s">
        <v>404</v>
      </c>
      <c r="F199" s="1436"/>
      <c r="G199" s="1436"/>
      <c r="H199" s="1553"/>
      <c r="I199" s="280" t="s">
        <v>406</v>
      </c>
      <c r="J199" s="280" t="s">
        <v>408</v>
      </c>
      <c r="K199" s="281" t="s">
        <v>410</v>
      </c>
    </row>
    <row r="200" spans="1:12" ht="23.1" customHeight="1">
      <c r="A200" s="282" t="s">
        <v>401</v>
      </c>
      <c r="B200" s="282" t="s">
        <v>130</v>
      </c>
      <c r="C200" s="282" t="s">
        <v>402</v>
      </c>
      <c r="D200" s="283" t="s">
        <v>411</v>
      </c>
      <c r="E200" s="280">
        <v>2561</v>
      </c>
      <c r="F200" s="280">
        <v>2562</v>
      </c>
      <c r="G200" s="280">
        <v>2563</v>
      </c>
      <c r="H200" s="280">
        <v>2564</v>
      </c>
      <c r="I200" s="282" t="s">
        <v>407</v>
      </c>
      <c r="J200" s="282" t="s">
        <v>409</v>
      </c>
      <c r="K200" s="283" t="s">
        <v>494</v>
      </c>
      <c r="L200" s="1056">
        <v>75</v>
      </c>
    </row>
    <row r="201" spans="1:12" ht="23.1" customHeight="1">
      <c r="A201" s="284"/>
      <c r="B201" s="284"/>
      <c r="C201" s="284"/>
      <c r="D201" s="284" t="s">
        <v>412</v>
      </c>
      <c r="E201" s="284" t="s">
        <v>405</v>
      </c>
      <c r="F201" s="284" t="s">
        <v>405</v>
      </c>
      <c r="G201" s="284" t="s">
        <v>405</v>
      </c>
      <c r="H201" s="284" t="s">
        <v>405</v>
      </c>
      <c r="I201" s="282"/>
      <c r="J201" s="282"/>
      <c r="K201" s="282" t="s">
        <v>495</v>
      </c>
    </row>
    <row r="202" spans="1:12" ht="23.1" customHeight="1">
      <c r="A202" s="1161">
        <v>66</v>
      </c>
      <c r="B202" s="143" t="s">
        <v>3199</v>
      </c>
      <c r="C202" s="1197" t="s">
        <v>663</v>
      </c>
      <c r="D202" s="144" t="s">
        <v>1011</v>
      </c>
      <c r="E202" s="291">
        <v>600000</v>
      </c>
      <c r="F202" s="291">
        <v>600000</v>
      </c>
      <c r="G202" s="291">
        <v>600000</v>
      </c>
      <c r="H202" s="291">
        <v>600000</v>
      </c>
      <c r="I202" s="292" t="s">
        <v>1215</v>
      </c>
      <c r="J202" s="292" t="s">
        <v>1289</v>
      </c>
      <c r="K202" s="292" t="s">
        <v>1010</v>
      </c>
    </row>
    <row r="203" spans="1:12" ht="23.1" customHeight="1">
      <c r="A203" s="1162"/>
      <c r="B203" s="135" t="s">
        <v>3200</v>
      </c>
      <c r="C203" s="165" t="s">
        <v>664</v>
      </c>
      <c r="D203" s="159" t="s">
        <v>1012</v>
      </c>
      <c r="E203" s="303"/>
      <c r="F203" s="303"/>
      <c r="G203" s="303"/>
      <c r="H203" s="303"/>
      <c r="I203" s="303" t="s">
        <v>1104</v>
      </c>
      <c r="J203" s="303" t="s">
        <v>664</v>
      </c>
      <c r="K203" s="303"/>
    </row>
    <row r="204" spans="1:12" ht="23.1" customHeight="1">
      <c r="A204" s="1165">
        <v>67</v>
      </c>
      <c r="B204" s="138" t="s">
        <v>3201</v>
      </c>
      <c r="C204" s="152" t="s">
        <v>666</v>
      </c>
      <c r="D204" s="1199" t="s">
        <v>638</v>
      </c>
      <c r="E204" s="291">
        <v>100000</v>
      </c>
      <c r="F204" s="291">
        <v>100000</v>
      </c>
      <c r="G204" s="291">
        <v>100000</v>
      </c>
      <c r="H204" s="291">
        <v>100000</v>
      </c>
      <c r="I204" s="240" t="s">
        <v>1215</v>
      </c>
      <c r="J204" s="240" t="s">
        <v>1293</v>
      </c>
      <c r="K204" s="70" t="s">
        <v>1010</v>
      </c>
    </row>
    <row r="205" spans="1:12" ht="23.1" customHeight="1">
      <c r="A205" s="1162"/>
      <c r="B205" s="140"/>
      <c r="C205" s="136" t="s">
        <v>668</v>
      </c>
      <c r="D205" s="1200" t="s">
        <v>649</v>
      </c>
      <c r="E205" s="303"/>
      <c r="F205" s="303"/>
      <c r="G205" s="303"/>
      <c r="H205" s="303"/>
      <c r="I205" s="241" t="s">
        <v>1104</v>
      </c>
      <c r="J205" s="241" t="s">
        <v>668</v>
      </c>
      <c r="K205" s="223"/>
    </row>
    <row r="206" spans="1:12" ht="23.1" customHeight="1">
      <c r="A206" s="1161">
        <v>68</v>
      </c>
      <c r="B206" s="162" t="s">
        <v>3202</v>
      </c>
      <c r="C206" s="152" t="s">
        <v>641</v>
      </c>
      <c r="D206" s="144" t="s">
        <v>677</v>
      </c>
      <c r="E206" s="291">
        <v>400000</v>
      </c>
      <c r="F206" s="291">
        <v>400000</v>
      </c>
      <c r="G206" s="291">
        <v>400000</v>
      </c>
      <c r="H206" s="291">
        <v>400000</v>
      </c>
      <c r="I206" s="240" t="s">
        <v>1215</v>
      </c>
      <c r="J206" s="240" t="s">
        <v>1293</v>
      </c>
      <c r="K206" s="70" t="s">
        <v>1010</v>
      </c>
    </row>
    <row r="207" spans="1:12" ht="23.1" customHeight="1">
      <c r="A207" s="1162"/>
      <c r="B207" s="163"/>
      <c r="C207" s="136"/>
      <c r="D207" s="159" t="s">
        <v>1015</v>
      </c>
      <c r="E207" s="303"/>
      <c r="F207" s="303"/>
      <c r="G207" s="303"/>
      <c r="H207" s="303"/>
      <c r="I207" s="241" t="s">
        <v>1104</v>
      </c>
      <c r="J207" s="241" t="s">
        <v>668</v>
      </c>
      <c r="K207" s="223"/>
    </row>
    <row r="208" spans="1:12" ht="23.1" customHeight="1">
      <c r="A208" s="1201">
        <v>69</v>
      </c>
      <c r="B208" s="162" t="s">
        <v>3203</v>
      </c>
      <c r="C208" s="152" t="s">
        <v>641</v>
      </c>
      <c r="D208" s="144" t="s">
        <v>677</v>
      </c>
      <c r="E208" s="291">
        <v>400000</v>
      </c>
      <c r="F208" s="291">
        <v>400000</v>
      </c>
      <c r="G208" s="291">
        <v>400000</v>
      </c>
      <c r="H208" s="291">
        <v>400000</v>
      </c>
      <c r="I208" s="240" t="s">
        <v>1215</v>
      </c>
      <c r="J208" s="240" t="s">
        <v>1293</v>
      </c>
      <c r="K208" s="70" t="s">
        <v>1010</v>
      </c>
    </row>
    <row r="209" spans="1:12" ht="23.1" customHeight="1">
      <c r="A209" s="1202"/>
      <c r="B209" s="163"/>
      <c r="C209" s="136"/>
      <c r="D209" s="159"/>
      <c r="E209" s="303"/>
      <c r="F209" s="303"/>
      <c r="G209" s="303"/>
      <c r="H209" s="303"/>
      <c r="I209" s="241" t="s">
        <v>1104</v>
      </c>
      <c r="J209" s="241" t="s">
        <v>668</v>
      </c>
      <c r="K209" s="223"/>
    </row>
    <row r="210" spans="1:12" ht="23.1" customHeight="1">
      <c r="A210" s="1201">
        <v>70</v>
      </c>
      <c r="B210" s="1203" t="s">
        <v>3204</v>
      </c>
      <c r="C210" s="152" t="s">
        <v>641</v>
      </c>
      <c r="D210" s="1204" t="s">
        <v>659</v>
      </c>
      <c r="E210" s="291">
        <v>400000</v>
      </c>
      <c r="F210" s="291">
        <v>400000</v>
      </c>
      <c r="G210" s="291">
        <v>400000</v>
      </c>
      <c r="H210" s="291">
        <v>400000</v>
      </c>
      <c r="I210" s="240" t="s">
        <v>1215</v>
      </c>
      <c r="J210" s="240" t="s">
        <v>1293</v>
      </c>
      <c r="K210" s="70" t="s">
        <v>1010</v>
      </c>
    </row>
    <row r="211" spans="1:12" ht="23.1" customHeight="1">
      <c r="A211" s="1162"/>
      <c r="B211" s="1205"/>
      <c r="C211" s="1206"/>
      <c r="D211" s="159" t="s">
        <v>660</v>
      </c>
      <c r="E211" s="303"/>
      <c r="F211" s="303"/>
      <c r="G211" s="303"/>
      <c r="H211" s="303"/>
      <c r="I211" s="241" t="s">
        <v>1104</v>
      </c>
      <c r="J211" s="241" t="s">
        <v>668</v>
      </c>
      <c r="K211" s="223"/>
      <c r="L211" s="1056">
        <v>70</v>
      </c>
    </row>
    <row r="212" spans="1:12" ht="23.1" customHeight="1">
      <c r="A212" s="1207">
        <v>71</v>
      </c>
      <c r="B212" s="138" t="s">
        <v>3205</v>
      </c>
      <c r="C212" s="152" t="s">
        <v>641</v>
      </c>
      <c r="D212" s="1204" t="s">
        <v>1014</v>
      </c>
      <c r="E212" s="291">
        <v>400000</v>
      </c>
      <c r="F212" s="291">
        <v>400000</v>
      </c>
      <c r="G212" s="291">
        <v>400000</v>
      </c>
      <c r="H212" s="291">
        <v>400000</v>
      </c>
      <c r="I212" s="240" t="s">
        <v>1215</v>
      </c>
      <c r="J212" s="240" t="s">
        <v>1293</v>
      </c>
      <c r="K212" s="70" t="s">
        <v>1010</v>
      </c>
    </row>
    <row r="213" spans="1:12" ht="23.1" customHeight="1">
      <c r="A213" s="1208"/>
      <c r="B213" s="140" t="s">
        <v>3206</v>
      </c>
      <c r="C213" s="136"/>
      <c r="D213" s="159"/>
      <c r="E213" s="303"/>
      <c r="F213" s="303"/>
      <c r="G213" s="303"/>
      <c r="H213" s="303"/>
      <c r="I213" s="241" t="s">
        <v>1104</v>
      </c>
      <c r="J213" s="241" t="s">
        <v>668</v>
      </c>
      <c r="K213" s="223"/>
    </row>
    <row r="214" spans="1:12" ht="23.1" customHeight="1">
      <c r="A214" s="246">
        <v>72</v>
      </c>
      <c r="B214" s="138" t="s">
        <v>3429</v>
      </c>
      <c r="C214" s="152" t="s">
        <v>679</v>
      </c>
      <c r="D214" s="1199" t="s">
        <v>659</v>
      </c>
      <c r="E214" s="307">
        <v>400000</v>
      </c>
      <c r="F214" s="307">
        <v>400000</v>
      </c>
      <c r="G214" s="307">
        <v>400000</v>
      </c>
      <c r="H214" s="307">
        <v>400000</v>
      </c>
      <c r="I214" s="240" t="s">
        <v>1215</v>
      </c>
      <c r="J214" s="240" t="s">
        <v>1293</v>
      </c>
      <c r="K214" s="70" t="s">
        <v>1010</v>
      </c>
    </row>
    <row r="215" spans="1:12" ht="23.1" customHeight="1">
      <c r="A215" s="1208"/>
      <c r="B215" s="140"/>
      <c r="C215" s="136" t="s">
        <v>680</v>
      </c>
      <c r="D215" s="159" t="s">
        <v>660</v>
      </c>
      <c r="E215" s="298"/>
      <c r="F215" s="298"/>
      <c r="G215" s="298"/>
      <c r="H215" s="298"/>
      <c r="I215" s="241" t="s">
        <v>1104</v>
      </c>
      <c r="J215" s="241" t="s">
        <v>668</v>
      </c>
      <c r="K215" s="223"/>
    </row>
    <row r="216" spans="1:12" ht="23.1" customHeight="1">
      <c r="A216" s="1209">
        <v>73</v>
      </c>
      <c r="B216" s="132" t="s">
        <v>681</v>
      </c>
      <c r="C216" s="152" t="s">
        <v>641</v>
      </c>
      <c r="D216" s="1204" t="s">
        <v>634</v>
      </c>
      <c r="E216" s="134">
        <v>5000000</v>
      </c>
      <c r="F216" s="134">
        <v>5000000</v>
      </c>
      <c r="G216" s="134">
        <v>5000000</v>
      </c>
      <c r="H216" s="134">
        <v>5000000</v>
      </c>
      <c r="I216" s="240" t="s">
        <v>1215</v>
      </c>
      <c r="J216" s="240" t="s">
        <v>1293</v>
      </c>
      <c r="K216" s="70" t="s">
        <v>1010</v>
      </c>
    </row>
    <row r="217" spans="1:12" ht="23.1" customHeight="1">
      <c r="A217" s="1210"/>
      <c r="B217" s="135" t="s">
        <v>3207</v>
      </c>
      <c r="C217" s="136" t="s">
        <v>635</v>
      </c>
      <c r="D217" s="1211" t="s">
        <v>3208</v>
      </c>
      <c r="E217" s="137"/>
      <c r="F217" s="137"/>
      <c r="G217" s="137"/>
      <c r="H217" s="137"/>
      <c r="I217" s="241" t="s">
        <v>1104</v>
      </c>
      <c r="J217" s="241" t="s">
        <v>668</v>
      </c>
      <c r="K217" s="223"/>
    </row>
    <row r="218" spans="1:12" ht="23.1" customHeight="1">
      <c r="A218" s="1161">
        <v>74</v>
      </c>
      <c r="B218" s="162" t="s">
        <v>3209</v>
      </c>
      <c r="C218" s="152" t="s">
        <v>641</v>
      </c>
      <c r="D218" s="1204" t="s">
        <v>678</v>
      </c>
      <c r="E218" s="291">
        <v>200000</v>
      </c>
      <c r="F218" s="291">
        <v>200000</v>
      </c>
      <c r="G218" s="291">
        <v>200000</v>
      </c>
      <c r="H218" s="291">
        <v>200000</v>
      </c>
      <c r="I218" s="240" t="s">
        <v>1215</v>
      </c>
      <c r="J218" s="240" t="s">
        <v>1293</v>
      </c>
      <c r="K218" s="70" t="s">
        <v>1010</v>
      </c>
    </row>
    <row r="219" spans="1:12" ht="23.1" customHeight="1">
      <c r="A219" s="1162"/>
      <c r="B219" s="163"/>
      <c r="C219" s="136"/>
      <c r="D219" s="159"/>
      <c r="E219" s="303"/>
      <c r="F219" s="303"/>
      <c r="G219" s="303"/>
      <c r="H219" s="303"/>
      <c r="I219" s="241" t="s">
        <v>1104</v>
      </c>
      <c r="J219" s="241" t="s">
        <v>668</v>
      </c>
      <c r="K219" s="223"/>
    </row>
    <row r="220" spans="1:12" ht="23.1" customHeight="1">
      <c r="E220" s="560"/>
      <c r="K220" s="1263">
        <v>71</v>
      </c>
    </row>
    <row r="221" spans="1:12" ht="23.1" customHeight="1">
      <c r="A221" s="107"/>
      <c r="B221" s="279"/>
      <c r="C221" s="279"/>
      <c r="D221" s="280" t="s">
        <v>403</v>
      </c>
      <c r="E221" s="1435" t="s">
        <v>404</v>
      </c>
      <c r="F221" s="1436"/>
      <c r="G221" s="1436"/>
      <c r="H221" s="1553"/>
      <c r="I221" s="280" t="s">
        <v>406</v>
      </c>
      <c r="J221" s="280" t="s">
        <v>408</v>
      </c>
      <c r="K221" s="281" t="s">
        <v>410</v>
      </c>
      <c r="L221" s="1056">
        <v>76</v>
      </c>
    </row>
    <row r="222" spans="1:12" ht="23.1" customHeight="1">
      <c r="A222" s="282" t="s">
        <v>401</v>
      </c>
      <c r="B222" s="282" t="s">
        <v>130</v>
      </c>
      <c r="C222" s="282" t="s">
        <v>402</v>
      </c>
      <c r="D222" s="283" t="s">
        <v>411</v>
      </c>
      <c r="E222" s="280">
        <v>2561</v>
      </c>
      <c r="F222" s="280">
        <v>2562</v>
      </c>
      <c r="G222" s="280">
        <v>2563</v>
      </c>
      <c r="H222" s="280">
        <v>2564</v>
      </c>
      <c r="I222" s="282" t="s">
        <v>407</v>
      </c>
      <c r="J222" s="282" t="s">
        <v>409</v>
      </c>
      <c r="K222" s="283" t="s">
        <v>494</v>
      </c>
    </row>
    <row r="223" spans="1:12" ht="23.1" customHeight="1">
      <c r="A223" s="284"/>
      <c r="B223" s="284"/>
      <c r="C223" s="284"/>
      <c r="D223" s="284" t="s">
        <v>412</v>
      </c>
      <c r="E223" s="284" t="s">
        <v>405</v>
      </c>
      <c r="F223" s="284" t="s">
        <v>405</v>
      </c>
      <c r="G223" s="284" t="s">
        <v>405</v>
      </c>
      <c r="H223" s="284" t="s">
        <v>405</v>
      </c>
      <c r="I223" s="284"/>
      <c r="J223" s="284"/>
      <c r="K223" s="284" t="s">
        <v>495</v>
      </c>
    </row>
    <row r="224" spans="1:12" ht="23.1" customHeight="1">
      <c r="A224" s="1161">
        <v>75</v>
      </c>
      <c r="B224" s="132" t="s">
        <v>3210</v>
      </c>
      <c r="C224" s="160" t="s">
        <v>641</v>
      </c>
      <c r="D224" s="144" t="s">
        <v>1011</v>
      </c>
      <c r="E224" s="307">
        <v>200000</v>
      </c>
      <c r="F224" s="307">
        <v>200000</v>
      </c>
      <c r="G224" s="307">
        <v>200000</v>
      </c>
      <c r="H224" s="307">
        <v>200000</v>
      </c>
      <c r="I224" s="240" t="s">
        <v>1215</v>
      </c>
      <c r="J224" s="292" t="s">
        <v>1289</v>
      </c>
      <c r="K224" s="70" t="s">
        <v>1010</v>
      </c>
      <c r="L224" s="833"/>
    </row>
    <row r="225" spans="1:12" ht="23.1" customHeight="1">
      <c r="A225" s="1162"/>
      <c r="B225" s="135" t="s">
        <v>684</v>
      </c>
      <c r="C225" s="136"/>
      <c r="D225" s="159" t="s">
        <v>1012</v>
      </c>
      <c r="E225" s="307"/>
      <c r="F225" s="307"/>
      <c r="G225" s="307"/>
      <c r="H225" s="307"/>
      <c r="I225" s="241" t="s">
        <v>1104</v>
      </c>
      <c r="J225" s="303" t="s">
        <v>664</v>
      </c>
      <c r="K225" s="223"/>
    </row>
    <row r="226" spans="1:12" ht="23.1" customHeight="1">
      <c r="A226" s="1201">
        <v>76</v>
      </c>
      <c r="B226" s="162" t="s">
        <v>3211</v>
      </c>
      <c r="C226" s="151" t="s">
        <v>666</v>
      </c>
      <c r="D226" s="1204" t="s">
        <v>685</v>
      </c>
      <c r="E226" s="291">
        <v>150000</v>
      </c>
      <c r="F226" s="291">
        <v>150000</v>
      </c>
      <c r="G226" s="291">
        <v>150000</v>
      </c>
      <c r="H226" s="291">
        <v>150000</v>
      </c>
      <c r="I226" s="240" t="s">
        <v>1215</v>
      </c>
      <c r="J226" s="292" t="s">
        <v>1289</v>
      </c>
      <c r="K226" s="70" t="s">
        <v>1010</v>
      </c>
    </row>
    <row r="227" spans="1:12" ht="23.1" customHeight="1">
      <c r="A227" s="1202"/>
      <c r="B227" s="163"/>
      <c r="C227" s="153" t="s">
        <v>1296</v>
      </c>
      <c r="D227" s="1211"/>
      <c r="E227" s="303"/>
      <c r="F227" s="303"/>
      <c r="G227" s="303"/>
      <c r="H227" s="303"/>
      <c r="I227" s="241" t="s">
        <v>1104</v>
      </c>
      <c r="J227" s="303" t="s">
        <v>664</v>
      </c>
      <c r="K227" s="223"/>
    </row>
    <row r="228" spans="1:12" ht="23.1" customHeight="1">
      <c r="A228" s="1161">
        <v>77</v>
      </c>
      <c r="B228" s="138" t="s">
        <v>3212</v>
      </c>
      <c r="C228" s="151" t="s">
        <v>666</v>
      </c>
      <c r="D228" s="1212" t="s">
        <v>653</v>
      </c>
      <c r="E228" s="291">
        <v>450000</v>
      </c>
      <c r="F228" s="291">
        <v>450000</v>
      </c>
      <c r="G228" s="291">
        <v>450000</v>
      </c>
      <c r="H228" s="291">
        <v>450000</v>
      </c>
      <c r="I228" s="240" t="s">
        <v>1215</v>
      </c>
      <c r="J228" s="292" t="s">
        <v>1289</v>
      </c>
      <c r="K228" s="70" t="s">
        <v>1010</v>
      </c>
    </row>
    <row r="229" spans="1:12" ht="23.1" customHeight="1">
      <c r="A229" s="1165"/>
      <c r="B229" s="140" t="s">
        <v>3213</v>
      </c>
      <c r="C229" s="153" t="s">
        <v>1296</v>
      </c>
      <c r="D229" s="372"/>
      <c r="E229" s="303"/>
      <c r="F229" s="303"/>
      <c r="G229" s="303"/>
      <c r="H229" s="303"/>
      <c r="I229" s="241" t="s">
        <v>1104</v>
      </c>
      <c r="J229" s="303" t="s">
        <v>664</v>
      </c>
      <c r="K229" s="223"/>
      <c r="L229" s="1056">
        <v>71</v>
      </c>
    </row>
    <row r="230" spans="1:12" ht="23.1" customHeight="1">
      <c r="A230" s="1161">
        <v>78</v>
      </c>
      <c r="B230" s="138" t="s">
        <v>3214</v>
      </c>
      <c r="C230" s="152" t="s">
        <v>641</v>
      </c>
      <c r="D230" s="1199" t="s">
        <v>638</v>
      </c>
      <c r="E230" s="291">
        <v>700000</v>
      </c>
      <c r="F230" s="291">
        <v>700000</v>
      </c>
      <c r="G230" s="291">
        <v>700000</v>
      </c>
      <c r="H230" s="291">
        <v>700000</v>
      </c>
      <c r="I230" s="240" t="s">
        <v>1215</v>
      </c>
      <c r="J230" s="292" t="s">
        <v>1289</v>
      </c>
      <c r="K230" s="70" t="s">
        <v>1010</v>
      </c>
    </row>
    <row r="231" spans="1:12" ht="23.1" customHeight="1">
      <c r="A231" s="1162"/>
      <c r="B231" s="140" t="s">
        <v>3215</v>
      </c>
      <c r="C231" s="136" t="s">
        <v>635</v>
      </c>
      <c r="D231" s="1211" t="s">
        <v>687</v>
      </c>
      <c r="E231" s="303"/>
      <c r="F231" s="303"/>
      <c r="G231" s="303"/>
      <c r="H231" s="303"/>
      <c r="I231" s="241" t="s">
        <v>1104</v>
      </c>
      <c r="J231" s="303" t="s">
        <v>664</v>
      </c>
      <c r="K231" s="223"/>
    </row>
    <row r="232" spans="1:12" ht="23.1" customHeight="1">
      <c r="A232" s="1161">
        <v>79</v>
      </c>
      <c r="B232" s="1213" t="s">
        <v>688</v>
      </c>
      <c r="C232" s="152" t="s">
        <v>641</v>
      </c>
      <c r="D232" s="144" t="s">
        <v>1011</v>
      </c>
      <c r="E232" s="291">
        <v>400000</v>
      </c>
      <c r="F232" s="291">
        <v>400000</v>
      </c>
      <c r="G232" s="291">
        <v>400000</v>
      </c>
      <c r="H232" s="291">
        <v>400000</v>
      </c>
      <c r="I232" s="240" t="s">
        <v>1215</v>
      </c>
      <c r="J232" s="292" t="s">
        <v>1289</v>
      </c>
      <c r="K232" s="70" t="s">
        <v>1010</v>
      </c>
    </row>
    <row r="233" spans="1:12" ht="23.1" customHeight="1">
      <c r="A233" s="1162"/>
      <c r="B233" s="1214"/>
      <c r="C233" s="1215"/>
      <c r="D233" s="159" t="s">
        <v>1012</v>
      </c>
      <c r="E233" s="303"/>
      <c r="F233" s="303"/>
      <c r="G233" s="303"/>
      <c r="H233" s="303"/>
      <c r="I233" s="241" t="s">
        <v>1104</v>
      </c>
      <c r="J233" s="303" t="s">
        <v>664</v>
      </c>
      <c r="K233" s="223"/>
    </row>
    <row r="234" spans="1:12" ht="23.1" customHeight="1">
      <c r="A234" s="1161">
        <v>80</v>
      </c>
      <c r="B234" s="151" t="s">
        <v>3216</v>
      </c>
      <c r="C234" s="152" t="s">
        <v>3217</v>
      </c>
      <c r="D234" s="142" t="s">
        <v>3218</v>
      </c>
      <c r="E234" s="291">
        <v>500000</v>
      </c>
      <c r="F234" s="291">
        <v>500000</v>
      </c>
      <c r="G234" s="291">
        <v>500000</v>
      </c>
      <c r="H234" s="291">
        <v>500000</v>
      </c>
      <c r="I234" s="240" t="s">
        <v>1215</v>
      </c>
      <c r="J234" s="292" t="s">
        <v>1289</v>
      </c>
      <c r="K234" s="70" t="s">
        <v>1010</v>
      </c>
    </row>
    <row r="235" spans="1:12" ht="23.1" customHeight="1">
      <c r="A235" s="1165"/>
      <c r="B235" s="143" t="s">
        <v>3219</v>
      </c>
      <c r="C235" s="160"/>
      <c r="D235" s="144"/>
      <c r="E235" s="303"/>
      <c r="F235" s="303"/>
      <c r="G235" s="303"/>
      <c r="H235" s="303"/>
      <c r="I235" s="262" t="s">
        <v>1104</v>
      </c>
      <c r="J235" s="298" t="s">
        <v>664</v>
      </c>
      <c r="K235" s="71"/>
    </row>
    <row r="236" spans="1:12" ht="23.1" customHeight="1">
      <c r="A236" s="1161">
        <v>81</v>
      </c>
      <c r="B236" s="151" t="s">
        <v>3220</v>
      </c>
      <c r="C236" s="152" t="s">
        <v>3221</v>
      </c>
      <c r="D236" s="133" t="s">
        <v>3222</v>
      </c>
      <c r="E236" s="349">
        <v>200000</v>
      </c>
      <c r="F236" s="349">
        <v>200000</v>
      </c>
      <c r="G236" s="349">
        <v>200000</v>
      </c>
      <c r="H236" s="349">
        <v>200000</v>
      </c>
      <c r="I236" s="240" t="s">
        <v>1215</v>
      </c>
      <c r="J236" s="292" t="s">
        <v>3223</v>
      </c>
      <c r="K236" s="70" t="s">
        <v>1010</v>
      </c>
    </row>
    <row r="237" spans="1:12" ht="23.1" customHeight="1">
      <c r="A237" s="1165"/>
      <c r="B237" s="143" t="s">
        <v>3224</v>
      </c>
      <c r="C237" s="160" t="s">
        <v>3225</v>
      </c>
      <c r="D237" s="66" t="s">
        <v>3226</v>
      </c>
      <c r="E237" s="74"/>
      <c r="F237" s="74"/>
      <c r="G237" s="74"/>
      <c r="H237" s="74"/>
      <c r="I237" s="262" t="s">
        <v>1104</v>
      </c>
      <c r="J237" s="298" t="s">
        <v>3227</v>
      </c>
      <c r="K237" s="71"/>
    </row>
    <row r="238" spans="1:12" ht="23.1" customHeight="1">
      <c r="A238" s="1162"/>
      <c r="B238" s="135" t="s">
        <v>3228</v>
      </c>
      <c r="C238" s="136" t="s">
        <v>3229</v>
      </c>
      <c r="D238" s="67" t="s">
        <v>3230</v>
      </c>
      <c r="E238" s="74"/>
      <c r="F238" s="74"/>
      <c r="G238" s="74"/>
      <c r="H238" s="74"/>
      <c r="I238" s="241"/>
      <c r="J238" s="303"/>
      <c r="K238" s="223"/>
    </row>
    <row r="239" spans="1:12" ht="23.1" customHeight="1">
      <c r="A239" s="1161">
        <v>82</v>
      </c>
      <c r="B239" s="278" t="s">
        <v>3231</v>
      </c>
      <c r="C239" s="279" t="s">
        <v>663</v>
      </c>
      <c r="D239" s="278" t="s">
        <v>1011</v>
      </c>
      <c r="E239" s="1160">
        <v>600000</v>
      </c>
      <c r="F239" s="1160">
        <v>600000</v>
      </c>
      <c r="G239" s="1160">
        <v>600000</v>
      </c>
      <c r="H239" s="1160">
        <v>600000</v>
      </c>
      <c r="I239" s="240" t="s">
        <v>1215</v>
      </c>
      <c r="J239" s="292" t="s">
        <v>1289</v>
      </c>
      <c r="K239" s="70" t="s">
        <v>1010</v>
      </c>
    </row>
    <row r="240" spans="1:12" ht="23.1" customHeight="1">
      <c r="A240" s="1165"/>
      <c r="B240" s="278" t="s">
        <v>3232</v>
      </c>
      <c r="C240" s="300" t="s">
        <v>664</v>
      </c>
      <c r="D240" s="278" t="s">
        <v>1012</v>
      </c>
      <c r="E240" s="300"/>
      <c r="F240" s="300"/>
      <c r="G240" s="300"/>
      <c r="H240" s="300"/>
      <c r="I240" s="262" t="s">
        <v>1104</v>
      </c>
      <c r="J240" s="303" t="s">
        <v>664</v>
      </c>
      <c r="K240" s="71"/>
    </row>
    <row r="241" spans="1:12" ht="23.1" customHeight="1">
      <c r="A241" s="1216" t="s">
        <v>26</v>
      </c>
      <c r="B241" s="1062" t="s">
        <v>3347</v>
      </c>
      <c r="C241" s="420" t="s">
        <v>164</v>
      </c>
      <c r="D241" s="420" t="s">
        <v>164</v>
      </c>
      <c r="E241" s="421">
        <f>SUM(E239:E240,E236,E234,E232,E230,E228,E226,E224,E218,E216,E214,E212,E210,E208,E206,E204,E202,E196,E194,E192,E190,E188,E186,E184,E182,E180,E174,E172,E170,E168,E166,E164,E162,E160,E158,E150,E148,E146,E144,E142,E140,E138,E136,E129,E127,E125,E123,E121,E119,E117,E116,E115,E107,E105,E103,E101,E99,E96,E93,E85,E83,E79,E76,E73,E70,E61,E58,E55,E52,E50,E48,E39,E37,E35,E33,E31,E28,E26,E20,E18,E16,E14,E12)</f>
        <v>41404900</v>
      </c>
      <c r="F241" s="421"/>
      <c r="G241" s="421"/>
      <c r="H241" s="421"/>
      <c r="I241" s="420" t="s">
        <v>164</v>
      </c>
      <c r="J241" s="420" t="s">
        <v>164</v>
      </c>
      <c r="K241" s="420" t="s">
        <v>164</v>
      </c>
    </row>
    <row r="242" spans="1:12" ht="23.1" customHeight="1">
      <c r="E242" s="1350"/>
      <c r="K242" s="1263">
        <v>72</v>
      </c>
    </row>
    <row r="243" spans="1:12" ht="23.1" customHeight="1">
      <c r="K243" s="927"/>
    </row>
    <row r="253" spans="1:12" ht="23.1" customHeight="1">
      <c r="L253" s="1056">
        <v>72</v>
      </c>
    </row>
  </sheetData>
  <mergeCells count="19">
    <mergeCell ref="E133:H133"/>
    <mergeCell ref="E155:H155"/>
    <mergeCell ref="E177:H177"/>
    <mergeCell ref="E199:H199"/>
    <mergeCell ref="E221:H221"/>
    <mergeCell ref="E23:H23"/>
    <mergeCell ref="E45:H45"/>
    <mergeCell ref="E67:H67"/>
    <mergeCell ref="E90:H90"/>
    <mergeCell ref="E112:H112"/>
    <mergeCell ref="J1:K1"/>
    <mergeCell ref="A2:K2"/>
    <mergeCell ref="A3:K3"/>
    <mergeCell ref="A4:K4"/>
    <mergeCell ref="E9:H9"/>
    <mergeCell ref="A1:C1"/>
    <mergeCell ref="A5:K5"/>
    <mergeCell ref="A6:K6"/>
    <mergeCell ref="A7:K7"/>
  </mergeCells>
  <pageMargins left="7.874015748031496E-2" right="7.874015748031496E-2" top="0.70866141732283472" bottom="0.11811023622047245" header="0.31496062992125984" footer="0.31496062992125984"/>
  <pageSetup paperSize="9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89"/>
  <sheetViews>
    <sheetView view="pageBreakPreview" topLeftCell="A19" zoomScaleSheetLayoutView="100" workbookViewId="0">
      <selection activeCell="B34" sqref="B34"/>
    </sheetView>
  </sheetViews>
  <sheetFormatPr defaultRowHeight="24"/>
  <cols>
    <col min="1" max="1" width="4.75" style="52" customWidth="1"/>
    <col min="2" max="2" width="27.25" style="1" customWidth="1"/>
    <col min="3" max="3" width="21.375" style="1" customWidth="1"/>
    <col min="4" max="4" width="12.625" style="1" customWidth="1"/>
    <col min="5" max="8" width="8.25" style="1" customWidth="1"/>
    <col min="9" max="9" width="11" style="1" customWidth="1"/>
    <col min="10" max="10" width="16.25" style="1" customWidth="1"/>
    <col min="11" max="11" width="8.5" style="1" customWidth="1"/>
    <col min="12" max="12" width="9" style="672"/>
    <col min="13" max="16384" width="9" style="1"/>
  </cols>
  <sheetData>
    <row r="1" spans="1:15">
      <c r="A1" s="555" t="s">
        <v>2215</v>
      </c>
      <c r="B1" s="169"/>
      <c r="C1" s="169"/>
      <c r="D1" s="169"/>
      <c r="E1" s="169"/>
      <c r="F1" s="169"/>
      <c r="G1" s="169"/>
      <c r="H1" s="169"/>
      <c r="I1" s="169"/>
      <c r="J1" s="1561" t="s">
        <v>2216</v>
      </c>
      <c r="K1" s="1562"/>
      <c r="M1" s="278" t="s">
        <v>604</v>
      </c>
      <c r="N1" s="278"/>
      <c r="O1" s="278"/>
    </row>
    <row r="2" spans="1:15">
      <c r="A2" s="1563" t="s">
        <v>396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M2" s="278"/>
      <c r="N2" s="278" t="s">
        <v>605</v>
      </c>
      <c r="O2" s="278"/>
    </row>
    <row r="3" spans="1:15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  <c r="M3" s="277" t="s">
        <v>606</v>
      </c>
      <c r="N3" s="278"/>
      <c r="O3" s="278"/>
    </row>
    <row r="4" spans="1:15">
      <c r="A4" s="1545" t="s">
        <v>398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  <c r="M4" s="277"/>
      <c r="N4" s="278" t="s">
        <v>607</v>
      </c>
      <c r="O4" s="278"/>
    </row>
    <row r="5" spans="1:15">
      <c r="A5" s="170" t="s">
        <v>692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M5" s="277" t="s">
        <v>608</v>
      </c>
      <c r="N5" s="278"/>
      <c r="O5" s="278"/>
    </row>
    <row r="6" spans="1:15">
      <c r="A6" s="555" t="s">
        <v>2229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M6" s="277"/>
      <c r="N6" s="278" t="s">
        <v>609</v>
      </c>
      <c r="O6" s="278"/>
    </row>
    <row r="7" spans="1:15">
      <c r="A7" s="380" t="s">
        <v>1480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M7" s="277" t="s">
        <v>610</v>
      </c>
      <c r="N7" s="278"/>
      <c r="O7" s="278"/>
    </row>
    <row r="8" spans="1:15">
      <c r="A8" s="169" t="s">
        <v>399</v>
      </c>
      <c r="B8" s="863" t="s">
        <v>2823</v>
      </c>
      <c r="C8" s="169"/>
      <c r="D8" s="169"/>
      <c r="E8" s="169"/>
      <c r="F8" s="169"/>
      <c r="G8" s="169"/>
      <c r="H8" s="169"/>
      <c r="I8" s="169"/>
      <c r="J8" s="169"/>
      <c r="K8" s="169"/>
      <c r="M8" s="277"/>
      <c r="N8" s="278" t="s">
        <v>611</v>
      </c>
      <c r="O8" s="278"/>
    </row>
    <row r="9" spans="1:15">
      <c r="A9" s="107"/>
      <c r="B9" s="279"/>
      <c r="C9" s="279"/>
      <c r="D9" s="280" t="s">
        <v>403</v>
      </c>
      <c r="E9" s="1435" t="s">
        <v>404</v>
      </c>
      <c r="F9" s="1436"/>
      <c r="G9" s="1436"/>
      <c r="H9" s="1553"/>
      <c r="I9" s="58" t="s">
        <v>406</v>
      </c>
      <c r="J9" s="58" t="s">
        <v>408</v>
      </c>
      <c r="K9" s="60" t="s">
        <v>410</v>
      </c>
      <c r="M9" s="277" t="s">
        <v>612</v>
      </c>
      <c r="N9" s="278"/>
      <c r="O9" s="278"/>
    </row>
    <row r="10" spans="1:15">
      <c r="A10" s="56" t="s">
        <v>401</v>
      </c>
      <c r="B10" s="282" t="s">
        <v>130</v>
      </c>
      <c r="C10" s="282" t="s">
        <v>402</v>
      </c>
      <c r="D10" s="283" t="s">
        <v>411</v>
      </c>
      <c r="E10" s="280">
        <v>2561</v>
      </c>
      <c r="F10" s="280">
        <v>2562</v>
      </c>
      <c r="G10" s="280">
        <v>2563</v>
      </c>
      <c r="H10" s="280">
        <v>2564</v>
      </c>
      <c r="I10" s="56" t="s">
        <v>407</v>
      </c>
      <c r="J10" s="56" t="s">
        <v>409</v>
      </c>
      <c r="K10" s="59" t="s">
        <v>494</v>
      </c>
      <c r="M10" s="278" t="s">
        <v>613</v>
      </c>
      <c r="N10" s="278"/>
      <c r="O10" s="278"/>
    </row>
    <row r="11" spans="1:15">
      <c r="A11" s="56"/>
      <c r="B11" s="284"/>
      <c r="C11" s="284"/>
      <c r="D11" s="284" t="s">
        <v>412</v>
      </c>
      <c r="E11" s="284" t="s">
        <v>405</v>
      </c>
      <c r="F11" s="284" t="s">
        <v>405</v>
      </c>
      <c r="G11" s="284" t="s">
        <v>405</v>
      </c>
      <c r="H11" s="284" t="s">
        <v>405</v>
      </c>
      <c r="I11" s="56"/>
      <c r="J11" s="56"/>
      <c r="K11" s="59" t="s">
        <v>495</v>
      </c>
      <c r="M11" s="278"/>
      <c r="N11" s="278"/>
      <c r="O11" s="278"/>
    </row>
    <row r="12" spans="1:15">
      <c r="A12" s="107">
        <v>1</v>
      </c>
      <c r="B12" s="117" t="s">
        <v>2910</v>
      </c>
      <c r="C12" s="296" t="s">
        <v>698</v>
      </c>
      <c r="D12" s="340" t="s">
        <v>1142</v>
      </c>
      <c r="E12" s="1087">
        <v>80000</v>
      </c>
      <c r="F12" s="1087">
        <v>80000</v>
      </c>
      <c r="G12" s="1087">
        <v>80000</v>
      </c>
      <c r="H12" s="1087">
        <v>80000</v>
      </c>
      <c r="I12" s="118" t="s">
        <v>1146</v>
      </c>
      <c r="J12" s="118" t="s">
        <v>1148</v>
      </c>
      <c r="K12" s="118" t="s">
        <v>1217</v>
      </c>
      <c r="L12" s="833" t="s">
        <v>3072</v>
      </c>
      <c r="M12" s="278"/>
      <c r="N12" s="278"/>
      <c r="O12" s="278"/>
    </row>
    <row r="13" spans="1:15">
      <c r="A13" s="108"/>
      <c r="B13" s="117" t="s">
        <v>474</v>
      </c>
      <c r="C13" s="296" t="s">
        <v>700</v>
      </c>
      <c r="D13" s="340"/>
      <c r="E13" s="114"/>
      <c r="F13" s="114"/>
      <c r="G13" s="114"/>
      <c r="H13" s="114"/>
      <c r="I13" s="115" t="s">
        <v>1104</v>
      </c>
      <c r="J13" s="115" t="s">
        <v>1149</v>
      </c>
      <c r="K13" s="114" t="s">
        <v>1218</v>
      </c>
      <c r="M13" s="278"/>
      <c r="N13" s="277" t="s">
        <v>2217</v>
      </c>
      <c r="O13" s="278"/>
    </row>
    <row r="14" spans="1:15">
      <c r="A14" s="107">
        <v>2</v>
      </c>
      <c r="B14" s="138" t="s">
        <v>699</v>
      </c>
      <c r="C14" s="133" t="s">
        <v>698</v>
      </c>
      <c r="D14" s="139" t="s">
        <v>1143</v>
      </c>
      <c r="E14" s="291">
        <v>30000</v>
      </c>
      <c r="F14" s="291">
        <v>30000</v>
      </c>
      <c r="G14" s="291">
        <v>30000</v>
      </c>
      <c r="H14" s="291">
        <v>30000</v>
      </c>
      <c r="I14" s="292" t="s">
        <v>1146</v>
      </c>
      <c r="J14" s="292" t="s">
        <v>1148</v>
      </c>
      <c r="K14" s="292" t="s">
        <v>1217</v>
      </c>
      <c r="M14" s="278"/>
      <c r="N14" s="277" t="s">
        <v>2218</v>
      </c>
      <c r="O14" s="278"/>
    </row>
    <row r="15" spans="1:15">
      <c r="A15" s="109"/>
      <c r="B15" s="140"/>
      <c r="C15" s="67" t="s">
        <v>700</v>
      </c>
      <c r="D15" s="141"/>
      <c r="E15" s="303"/>
      <c r="F15" s="303"/>
      <c r="G15" s="303"/>
      <c r="H15" s="303"/>
      <c r="I15" s="303" t="s">
        <v>1104</v>
      </c>
      <c r="J15" s="303" t="s">
        <v>1149</v>
      </c>
      <c r="K15" s="303" t="s">
        <v>1218</v>
      </c>
      <c r="M15" s="278"/>
      <c r="N15" s="277" t="s">
        <v>2219</v>
      </c>
      <c r="O15" s="278"/>
    </row>
    <row r="16" spans="1:15">
      <c r="A16" s="107">
        <v>3</v>
      </c>
      <c r="B16" s="149" t="s">
        <v>701</v>
      </c>
      <c r="C16" s="66" t="s">
        <v>702</v>
      </c>
      <c r="D16" s="242" t="s">
        <v>1166</v>
      </c>
      <c r="E16" s="429">
        <v>2000</v>
      </c>
      <c r="F16" s="429">
        <v>2000</v>
      </c>
      <c r="G16" s="429">
        <v>2000</v>
      </c>
      <c r="H16" s="429">
        <v>2000</v>
      </c>
      <c r="I16" s="292" t="s">
        <v>1167</v>
      </c>
      <c r="J16" s="306" t="s">
        <v>1161</v>
      </c>
      <c r="K16" s="292" t="s">
        <v>1217</v>
      </c>
      <c r="M16" s="278"/>
      <c r="N16" s="277" t="s">
        <v>2223</v>
      </c>
      <c r="O16" s="278"/>
    </row>
    <row r="17" spans="1:15">
      <c r="A17" s="109"/>
      <c r="B17" s="149" t="s">
        <v>704</v>
      </c>
      <c r="C17" s="66" t="s">
        <v>705</v>
      </c>
      <c r="D17" s="242" t="s">
        <v>1401</v>
      </c>
      <c r="E17" s="430"/>
      <c r="F17" s="430"/>
      <c r="G17" s="430"/>
      <c r="H17" s="430"/>
      <c r="I17" s="303" t="s">
        <v>1168</v>
      </c>
      <c r="J17" s="306" t="s">
        <v>705</v>
      </c>
      <c r="K17" s="298" t="s">
        <v>1218</v>
      </c>
      <c r="M17" s="278"/>
      <c r="N17" s="278"/>
      <c r="O17" s="278"/>
    </row>
    <row r="18" spans="1:15">
      <c r="A18" s="107">
        <v>4</v>
      </c>
      <c r="B18" s="146" t="s">
        <v>706</v>
      </c>
      <c r="C18" s="146" t="s">
        <v>1017</v>
      </c>
      <c r="D18" s="824" t="s">
        <v>1164</v>
      </c>
      <c r="E18" s="429">
        <v>20000</v>
      </c>
      <c r="F18" s="429">
        <v>20000</v>
      </c>
      <c r="G18" s="429">
        <v>20000</v>
      </c>
      <c r="H18" s="429">
        <v>20000</v>
      </c>
      <c r="I18" s="292" t="s">
        <v>1146</v>
      </c>
      <c r="J18" s="293" t="s">
        <v>1172</v>
      </c>
      <c r="K18" s="292" t="s">
        <v>1217</v>
      </c>
    </row>
    <row r="19" spans="1:15">
      <c r="A19" s="109"/>
      <c r="B19" s="67" t="s">
        <v>707</v>
      </c>
      <c r="C19" s="79" t="s">
        <v>1018</v>
      </c>
      <c r="D19" s="243"/>
      <c r="E19" s="430"/>
      <c r="F19" s="430"/>
      <c r="G19" s="430"/>
      <c r="H19" s="430"/>
      <c r="I19" s="303" t="s">
        <v>1104</v>
      </c>
      <c r="J19" s="304" t="s">
        <v>1173</v>
      </c>
      <c r="K19" s="303" t="s">
        <v>1218</v>
      </c>
    </row>
    <row r="21" spans="1:15">
      <c r="K21" s="924">
        <v>73</v>
      </c>
    </row>
    <row r="22" spans="1:15">
      <c r="A22" s="107"/>
      <c r="B22" s="279"/>
      <c r="C22" s="279"/>
      <c r="D22" s="280" t="s">
        <v>403</v>
      </c>
      <c r="E22" s="1435" t="s">
        <v>404</v>
      </c>
      <c r="F22" s="1436"/>
      <c r="G22" s="1436"/>
      <c r="H22" s="1553"/>
      <c r="I22" s="280" t="s">
        <v>406</v>
      </c>
      <c r="J22" s="280" t="s">
        <v>408</v>
      </c>
      <c r="K22" s="281" t="s">
        <v>410</v>
      </c>
    </row>
    <row r="23" spans="1:15">
      <c r="A23" s="282" t="s">
        <v>401</v>
      </c>
      <c r="B23" s="282" t="s">
        <v>130</v>
      </c>
      <c r="C23" s="282" t="s">
        <v>402</v>
      </c>
      <c r="D23" s="283" t="s">
        <v>411</v>
      </c>
      <c r="E23" s="280">
        <v>2561</v>
      </c>
      <c r="F23" s="280">
        <v>2562</v>
      </c>
      <c r="G23" s="280">
        <v>2563</v>
      </c>
      <c r="H23" s="280">
        <v>2564</v>
      </c>
      <c r="I23" s="282" t="s">
        <v>407</v>
      </c>
      <c r="J23" s="282" t="s">
        <v>409</v>
      </c>
      <c r="K23" s="283" t="s">
        <v>494</v>
      </c>
    </row>
    <row r="24" spans="1:15">
      <c r="A24" s="284"/>
      <c r="B24" s="284"/>
      <c r="C24" s="284"/>
      <c r="D24" s="825" t="s">
        <v>412</v>
      </c>
      <c r="E24" s="284" t="s">
        <v>405</v>
      </c>
      <c r="F24" s="284" t="s">
        <v>405</v>
      </c>
      <c r="G24" s="284" t="s">
        <v>405</v>
      </c>
      <c r="H24" s="284" t="s">
        <v>405</v>
      </c>
      <c r="I24" s="284"/>
      <c r="J24" s="284"/>
      <c r="K24" s="825" t="s">
        <v>495</v>
      </c>
    </row>
    <row r="25" spans="1:15">
      <c r="A25" s="107">
        <v>5</v>
      </c>
      <c r="B25" s="80" t="s">
        <v>3292</v>
      </c>
      <c r="C25" s="85" t="s">
        <v>3293</v>
      </c>
      <c r="D25" s="1131" t="s">
        <v>1165</v>
      </c>
      <c r="E25" s="1132">
        <v>7500</v>
      </c>
      <c r="F25" s="1132">
        <v>7500</v>
      </c>
      <c r="G25" s="1132">
        <v>7500</v>
      </c>
      <c r="H25" s="1132">
        <v>7500</v>
      </c>
      <c r="I25" s="114" t="s">
        <v>1146</v>
      </c>
      <c r="J25" s="80" t="s">
        <v>1174</v>
      </c>
      <c r="K25" s="114" t="s">
        <v>1217</v>
      </c>
      <c r="L25" s="833"/>
      <c r="M25" s="278" t="s">
        <v>3008</v>
      </c>
    </row>
    <row r="26" spans="1:15">
      <c r="A26" s="109"/>
      <c r="B26" s="309" t="s">
        <v>709</v>
      </c>
      <c r="C26" s="396" t="s">
        <v>1022</v>
      </c>
      <c r="D26" s="1133" t="s">
        <v>709</v>
      </c>
      <c r="E26" s="1134"/>
      <c r="F26" s="1134"/>
      <c r="G26" s="1134"/>
      <c r="H26" s="1134"/>
      <c r="I26" s="115" t="s">
        <v>1104</v>
      </c>
      <c r="J26" s="112" t="s">
        <v>1175</v>
      </c>
      <c r="K26" s="115" t="s">
        <v>1218</v>
      </c>
    </row>
    <row r="27" spans="1:15">
      <c r="A27" s="107">
        <v>6</v>
      </c>
      <c r="B27" s="132" t="s">
        <v>1152</v>
      </c>
      <c r="C27" s="142" t="s">
        <v>1158</v>
      </c>
      <c r="D27" s="246" t="s">
        <v>709</v>
      </c>
      <c r="E27" s="291">
        <v>50000</v>
      </c>
      <c r="F27" s="291">
        <v>50000</v>
      </c>
      <c r="G27" s="291">
        <v>50000</v>
      </c>
      <c r="H27" s="291">
        <v>50000</v>
      </c>
      <c r="I27" s="292" t="s">
        <v>1144</v>
      </c>
      <c r="J27" s="293" t="s">
        <v>1159</v>
      </c>
      <c r="K27" s="292" t="s">
        <v>1217</v>
      </c>
    </row>
    <row r="28" spans="1:15">
      <c r="A28" s="108"/>
      <c r="B28" s="143" t="s">
        <v>1153</v>
      </c>
      <c r="C28" s="144" t="s">
        <v>1157</v>
      </c>
      <c r="D28" s="247"/>
      <c r="E28" s="298"/>
      <c r="F28" s="298"/>
      <c r="G28" s="298"/>
      <c r="H28" s="298"/>
      <c r="I28" s="298" t="s">
        <v>1156</v>
      </c>
      <c r="J28" s="297" t="s">
        <v>1160</v>
      </c>
      <c r="K28" s="298" t="s">
        <v>1218</v>
      </c>
    </row>
    <row r="29" spans="1:15">
      <c r="A29" s="109"/>
      <c r="B29" s="135"/>
      <c r="C29" s="159" t="s">
        <v>1019</v>
      </c>
      <c r="D29" s="248"/>
      <c r="E29" s="303"/>
      <c r="F29" s="303"/>
      <c r="G29" s="303"/>
      <c r="H29" s="303"/>
      <c r="I29" s="303" t="s">
        <v>1155</v>
      </c>
      <c r="J29" s="304"/>
      <c r="K29" s="298"/>
    </row>
    <row r="30" spans="1:15">
      <c r="A30" s="108">
        <v>7</v>
      </c>
      <c r="B30" s="132" t="s">
        <v>708</v>
      </c>
      <c r="C30" s="133" t="s">
        <v>1020</v>
      </c>
      <c r="D30" s="70" t="s">
        <v>1165</v>
      </c>
      <c r="E30" s="429">
        <v>10000</v>
      </c>
      <c r="F30" s="429">
        <v>10000</v>
      </c>
      <c r="G30" s="429">
        <v>10000</v>
      </c>
      <c r="H30" s="429">
        <v>10000</v>
      </c>
      <c r="I30" s="298" t="s">
        <v>1170</v>
      </c>
      <c r="J30" s="337" t="s">
        <v>1174</v>
      </c>
      <c r="K30" s="292" t="s">
        <v>1217</v>
      </c>
    </row>
    <row r="31" spans="1:15">
      <c r="A31" s="108"/>
      <c r="B31" s="135" t="s">
        <v>709</v>
      </c>
      <c r="C31" s="67" t="s">
        <v>1021</v>
      </c>
      <c r="D31" s="223" t="s">
        <v>709</v>
      </c>
      <c r="E31" s="430"/>
      <c r="F31" s="430"/>
      <c r="G31" s="430"/>
      <c r="H31" s="430"/>
      <c r="I31" s="303" t="s">
        <v>1171</v>
      </c>
      <c r="J31" s="303" t="s">
        <v>1175</v>
      </c>
      <c r="K31" s="303" t="s">
        <v>1218</v>
      </c>
    </row>
    <row r="32" spans="1:15">
      <c r="A32" s="107">
        <v>8</v>
      </c>
      <c r="B32" s="146" t="s">
        <v>1162</v>
      </c>
      <c r="C32" s="111" t="s">
        <v>711</v>
      </c>
      <c r="D32" s="70" t="s">
        <v>710</v>
      </c>
      <c r="E32" s="255">
        <v>200000</v>
      </c>
      <c r="F32" s="255">
        <v>200000</v>
      </c>
      <c r="G32" s="255">
        <v>200000</v>
      </c>
      <c r="H32" s="255">
        <v>200000</v>
      </c>
      <c r="I32" s="298" t="s">
        <v>1146</v>
      </c>
      <c r="J32" s="293" t="s">
        <v>1177</v>
      </c>
      <c r="K32" s="292" t="s">
        <v>1217</v>
      </c>
      <c r="M32" s="278" t="s">
        <v>3056</v>
      </c>
    </row>
    <row r="33" spans="1:12">
      <c r="A33" s="109"/>
      <c r="B33" s="79" t="s">
        <v>712</v>
      </c>
      <c r="C33" s="186" t="s">
        <v>713</v>
      </c>
      <c r="D33" s="223"/>
      <c r="E33" s="430"/>
      <c r="F33" s="430"/>
      <c r="G33" s="430"/>
      <c r="H33" s="430"/>
      <c r="I33" s="303" t="s">
        <v>1104</v>
      </c>
      <c r="J33" s="304" t="s">
        <v>713</v>
      </c>
      <c r="K33" s="303" t="s">
        <v>1218</v>
      </c>
    </row>
    <row r="34" spans="1:12">
      <c r="A34" s="108">
        <v>9</v>
      </c>
      <c r="B34" s="146" t="s">
        <v>714</v>
      </c>
      <c r="C34" s="111" t="s">
        <v>711</v>
      </c>
      <c r="D34" s="70" t="s">
        <v>710</v>
      </c>
      <c r="E34" s="291">
        <v>300000</v>
      </c>
      <c r="F34" s="291">
        <v>300000</v>
      </c>
      <c r="G34" s="291">
        <v>300000</v>
      </c>
      <c r="H34" s="291">
        <v>300000</v>
      </c>
      <c r="I34" s="292" t="s">
        <v>1146</v>
      </c>
      <c r="J34" s="293" t="s">
        <v>1177</v>
      </c>
      <c r="K34" s="292" t="s">
        <v>1217</v>
      </c>
      <c r="L34" s="833"/>
    </row>
    <row r="35" spans="1:12">
      <c r="A35" s="108" t="s">
        <v>399</v>
      </c>
      <c r="B35" s="143" t="s">
        <v>715</v>
      </c>
      <c r="C35" s="110" t="s">
        <v>713</v>
      </c>
      <c r="D35" s="223"/>
      <c r="E35" s="303"/>
      <c r="F35" s="303"/>
      <c r="G35" s="303"/>
      <c r="H35" s="303"/>
      <c r="I35" s="303" t="s">
        <v>1104</v>
      </c>
      <c r="J35" s="304" t="s">
        <v>713</v>
      </c>
      <c r="K35" s="303" t="s">
        <v>1218</v>
      </c>
    </row>
    <row r="36" spans="1:12">
      <c r="A36" s="107">
        <v>10</v>
      </c>
      <c r="B36" s="146" t="s">
        <v>1184</v>
      </c>
      <c r="C36" s="133" t="s">
        <v>1180</v>
      </c>
      <c r="D36" s="142" t="s">
        <v>1179</v>
      </c>
      <c r="E36" s="291">
        <v>100000</v>
      </c>
      <c r="F36" s="291">
        <v>100000</v>
      </c>
      <c r="G36" s="291">
        <v>100000</v>
      </c>
      <c r="H36" s="291">
        <v>100000</v>
      </c>
      <c r="I36" s="292" t="s">
        <v>1186</v>
      </c>
      <c r="J36" s="293" t="s">
        <v>1181</v>
      </c>
      <c r="K36" s="292" t="s">
        <v>1217</v>
      </c>
    </row>
    <row r="37" spans="1:12">
      <c r="A37" s="284"/>
      <c r="B37" s="79" t="s">
        <v>1183</v>
      </c>
      <c r="C37" s="67"/>
      <c r="D37" s="159"/>
      <c r="E37" s="303"/>
      <c r="F37" s="303"/>
      <c r="G37" s="303"/>
      <c r="H37" s="303"/>
      <c r="I37" s="303" t="s">
        <v>1104</v>
      </c>
      <c r="J37" s="304" t="s">
        <v>749</v>
      </c>
      <c r="K37" s="303" t="s">
        <v>1218</v>
      </c>
    </row>
    <row r="38" spans="1:12">
      <c r="A38" s="107">
        <v>11</v>
      </c>
      <c r="B38" s="132" t="s">
        <v>773</v>
      </c>
      <c r="C38" s="142" t="s">
        <v>774</v>
      </c>
      <c r="D38" s="133" t="s">
        <v>1182</v>
      </c>
      <c r="E38" s="271">
        <v>200000</v>
      </c>
      <c r="F38" s="271">
        <v>200000</v>
      </c>
      <c r="G38" s="271">
        <v>200000</v>
      </c>
      <c r="H38" s="271">
        <v>200000</v>
      </c>
      <c r="I38" s="292" t="s">
        <v>1186</v>
      </c>
      <c r="J38" s="293" t="s">
        <v>1185</v>
      </c>
      <c r="K38" s="292" t="s">
        <v>1217</v>
      </c>
    </row>
    <row r="39" spans="1:12">
      <c r="A39" s="109"/>
      <c r="B39" s="135" t="s">
        <v>775</v>
      </c>
      <c r="C39" s="159"/>
      <c r="D39" s="136" t="s">
        <v>1401</v>
      </c>
      <c r="E39" s="314"/>
      <c r="F39" s="314"/>
      <c r="G39" s="314"/>
      <c r="H39" s="314"/>
      <c r="I39" s="303" t="s">
        <v>1104</v>
      </c>
      <c r="J39" s="304" t="s">
        <v>797</v>
      </c>
      <c r="K39" s="303" t="s">
        <v>1218</v>
      </c>
    </row>
    <row r="41" spans="1:12">
      <c r="K41" s="924">
        <v>74</v>
      </c>
    </row>
    <row r="42" spans="1:12" s="278" customFormat="1">
      <c r="L42" s="672"/>
    </row>
    <row r="43" spans="1:12">
      <c r="A43" s="107"/>
      <c r="B43" s="279"/>
      <c r="C43" s="279"/>
      <c r="D43" s="280" t="s">
        <v>403</v>
      </c>
      <c r="E43" s="1435" t="s">
        <v>404</v>
      </c>
      <c r="F43" s="1436"/>
      <c r="G43" s="1436"/>
      <c r="H43" s="1553"/>
      <c r="I43" s="280" t="s">
        <v>406</v>
      </c>
      <c r="J43" s="280" t="s">
        <v>408</v>
      </c>
      <c r="K43" s="281" t="s">
        <v>410</v>
      </c>
      <c r="L43" s="817"/>
    </row>
    <row r="44" spans="1:12">
      <c r="A44" s="282" t="s">
        <v>401</v>
      </c>
      <c r="B44" s="282" t="s">
        <v>130</v>
      </c>
      <c r="C44" s="282" t="s">
        <v>402</v>
      </c>
      <c r="D44" s="283" t="s">
        <v>411</v>
      </c>
      <c r="E44" s="280">
        <v>2561</v>
      </c>
      <c r="F44" s="280">
        <v>2562</v>
      </c>
      <c r="G44" s="280">
        <v>2563</v>
      </c>
      <c r="H44" s="280">
        <v>2564</v>
      </c>
      <c r="I44" s="282" t="s">
        <v>407</v>
      </c>
      <c r="J44" s="282" t="s">
        <v>409</v>
      </c>
      <c r="K44" s="283" t="s">
        <v>494</v>
      </c>
      <c r="L44" s="224"/>
    </row>
    <row r="45" spans="1:12" s="278" customFormat="1">
      <c r="A45" s="284"/>
      <c r="B45" s="284"/>
      <c r="C45" s="284"/>
      <c r="D45" s="556" t="s">
        <v>412</v>
      </c>
      <c r="E45" s="284" t="s">
        <v>405</v>
      </c>
      <c r="F45" s="284" t="s">
        <v>405</v>
      </c>
      <c r="G45" s="284" t="s">
        <v>405</v>
      </c>
      <c r="H45" s="284" t="s">
        <v>405</v>
      </c>
      <c r="I45" s="284"/>
      <c r="J45" s="284"/>
      <c r="K45" s="556" t="s">
        <v>495</v>
      </c>
      <c r="L45" s="224"/>
    </row>
    <row r="46" spans="1:12" s="278" customFormat="1">
      <c r="A46" s="107">
        <v>12</v>
      </c>
      <c r="B46" s="146" t="s">
        <v>776</v>
      </c>
      <c r="C46" s="133" t="s">
        <v>777</v>
      </c>
      <c r="D46" s="142" t="s">
        <v>778</v>
      </c>
      <c r="E46" s="291">
        <v>30000</v>
      </c>
      <c r="F46" s="291">
        <v>30000</v>
      </c>
      <c r="G46" s="291">
        <v>30000</v>
      </c>
      <c r="H46" s="291">
        <v>30000</v>
      </c>
      <c r="I46" s="292" t="s">
        <v>1187</v>
      </c>
      <c r="J46" s="293" t="s">
        <v>1188</v>
      </c>
      <c r="K46" s="292" t="s">
        <v>1217</v>
      </c>
      <c r="L46" s="834"/>
    </row>
    <row r="47" spans="1:12" s="278" customFormat="1">
      <c r="A47" s="109"/>
      <c r="B47" s="135" t="s">
        <v>779</v>
      </c>
      <c r="C47" s="67" t="s">
        <v>780</v>
      </c>
      <c r="D47" s="159"/>
      <c r="E47" s="303"/>
      <c r="F47" s="303"/>
      <c r="G47" s="303"/>
      <c r="H47" s="303"/>
      <c r="I47" s="303" t="s">
        <v>1104</v>
      </c>
      <c r="J47" s="304"/>
      <c r="K47" s="303" t="s">
        <v>1218</v>
      </c>
      <c r="L47" s="224"/>
    </row>
    <row r="48" spans="1:12">
      <c r="A48" s="107">
        <v>13</v>
      </c>
      <c r="B48" s="286" t="s">
        <v>878</v>
      </c>
      <c r="C48" s="337" t="s">
        <v>2738</v>
      </c>
      <c r="D48" s="118" t="s">
        <v>1163</v>
      </c>
      <c r="E48" s="1099">
        <v>10000</v>
      </c>
      <c r="F48" s="1099">
        <v>10000</v>
      </c>
      <c r="G48" s="1099">
        <v>10000</v>
      </c>
      <c r="H48" s="1099">
        <v>10000</v>
      </c>
      <c r="I48" s="114" t="s">
        <v>1186</v>
      </c>
      <c r="J48" s="1135" t="s">
        <v>1387</v>
      </c>
      <c r="K48" s="118" t="s">
        <v>1531</v>
      </c>
      <c r="L48" s="1077"/>
    </row>
    <row r="49" spans="1:12">
      <c r="A49" s="109"/>
      <c r="B49" s="295"/>
      <c r="C49" s="81" t="s">
        <v>2739</v>
      </c>
      <c r="D49" s="115"/>
      <c r="E49" s="1136"/>
      <c r="F49" s="1136"/>
      <c r="G49" s="1136"/>
      <c r="H49" s="1136"/>
      <c r="I49" s="115" t="s">
        <v>1104</v>
      </c>
      <c r="J49" s="1137" t="s">
        <v>1388</v>
      </c>
      <c r="K49" s="115" t="s">
        <v>1218</v>
      </c>
    </row>
    <row r="50" spans="1:12">
      <c r="A50" s="1053" t="s">
        <v>26</v>
      </c>
      <c r="B50" s="1066" t="s">
        <v>3352</v>
      </c>
      <c r="C50" s="420" t="s">
        <v>164</v>
      </c>
      <c r="D50" s="420" t="s">
        <v>164</v>
      </c>
      <c r="E50" s="428">
        <f>SUM(E48:E49,E46,E38,E36,E34,E32,E30,E27,E25,E18,E16,E14,E12)</f>
        <v>1039500</v>
      </c>
      <c r="F50" s="428">
        <f>SUM(F48:F49,F46,F38,F36,F34,F32,F30,F27,F25,F18,F16,F14,F12)</f>
        <v>1039500</v>
      </c>
      <c r="G50" s="428">
        <f>SUM(G48:G49,G46,G38,G36,G34,G32,G30,G27,G25,G18,G16,G14,G12)</f>
        <v>1039500</v>
      </c>
      <c r="H50" s="428">
        <f>SUM(H48:H49,H46,H38,H36,H34,H32,H30,H27,H25,H18,H16,H14,H12)</f>
        <v>1039500</v>
      </c>
      <c r="I50" s="420" t="s">
        <v>164</v>
      </c>
      <c r="J50" s="420" t="s">
        <v>164</v>
      </c>
      <c r="K50" s="420" t="s">
        <v>164</v>
      </c>
    </row>
    <row r="52" spans="1:12">
      <c r="A52" s="823"/>
      <c r="B52" s="148"/>
      <c r="C52" s="76"/>
      <c r="D52" s="150"/>
      <c r="E52" s="345"/>
      <c r="F52" s="345"/>
      <c r="G52" s="345"/>
      <c r="H52" s="345"/>
      <c r="I52" s="239"/>
      <c r="J52" s="297"/>
      <c r="K52" s="345"/>
    </row>
    <row r="53" spans="1:12" s="278" customFormat="1">
      <c r="A53" s="823"/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672"/>
    </row>
    <row r="54" spans="1:12" s="278" customFormat="1">
      <c r="A54" s="823"/>
      <c r="B54" s="148"/>
      <c r="C54" s="110"/>
      <c r="D54" s="345"/>
      <c r="E54" s="345"/>
      <c r="F54" s="345"/>
      <c r="G54" s="345"/>
      <c r="H54" s="345"/>
      <c r="I54" s="345"/>
      <c r="J54" s="345"/>
      <c r="K54" s="345"/>
      <c r="L54" s="672"/>
    </row>
    <row r="55" spans="1:12" s="278" customFormat="1">
      <c r="A55" s="553"/>
      <c r="B55" s="148"/>
      <c r="C55" s="110"/>
      <c r="L55" s="672"/>
    </row>
    <row r="56" spans="1:12" s="278" customFormat="1">
      <c r="A56" s="553"/>
      <c r="B56" s="148"/>
      <c r="C56" s="110"/>
      <c r="L56" s="672"/>
    </row>
    <row r="57" spans="1:12" s="278" customFormat="1">
      <c r="A57" s="553"/>
      <c r="B57" s="148"/>
      <c r="C57" s="110"/>
      <c r="L57" s="672"/>
    </row>
    <row r="58" spans="1:12" s="278" customFormat="1">
      <c r="A58" s="553"/>
      <c r="B58" s="148"/>
      <c r="C58" s="110"/>
      <c r="L58" s="672"/>
    </row>
    <row r="59" spans="1:12" s="278" customFormat="1">
      <c r="A59" s="553"/>
      <c r="B59" s="148"/>
      <c r="C59" s="110"/>
      <c r="L59" s="672"/>
    </row>
    <row r="60" spans="1:12" s="278" customFormat="1">
      <c r="A60" s="553"/>
      <c r="B60" s="148"/>
      <c r="C60" s="110"/>
      <c r="L60" s="672"/>
    </row>
    <row r="61" spans="1:12" s="278" customFormat="1">
      <c r="A61" s="553"/>
      <c r="B61" s="148"/>
      <c r="C61" s="110"/>
      <c r="K61" s="926"/>
      <c r="L61" s="672"/>
    </row>
    <row r="62" spans="1:12" s="278" customFormat="1">
      <c r="A62" s="1060"/>
      <c r="B62" s="148"/>
      <c r="C62" s="110"/>
      <c r="K62" s="924">
        <v>75</v>
      </c>
      <c r="L62" s="1056"/>
    </row>
    <row r="63" spans="1:12">
      <c r="A63" s="553"/>
      <c r="B63" s="148"/>
      <c r="C63" s="110"/>
      <c r="D63" s="278"/>
      <c r="E63" s="278"/>
      <c r="F63" s="278"/>
      <c r="G63" s="278"/>
      <c r="H63" s="278"/>
      <c r="I63" s="278"/>
      <c r="J63" s="278"/>
    </row>
    <row r="64" spans="1:12">
      <c r="B64" s="822" t="s">
        <v>2754</v>
      </c>
    </row>
    <row r="65" spans="1:13">
      <c r="A65" s="107"/>
      <c r="B65" s="55"/>
      <c r="C65" s="55"/>
      <c r="D65" s="58" t="s">
        <v>403</v>
      </c>
      <c r="E65" s="1435" t="s">
        <v>404</v>
      </c>
      <c r="F65" s="1436"/>
      <c r="G65" s="1436"/>
      <c r="H65" s="1553"/>
      <c r="I65" s="58" t="s">
        <v>406</v>
      </c>
      <c r="J65" s="58" t="s">
        <v>408</v>
      </c>
      <c r="K65" s="60" t="s">
        <v>410</v>
      </c>
    </row>
    <row r="66" spans="1:13">
      <c r="A66" s="56" t="s">
        <v>401</v>
      </c>
      <c r="B66" s="56" t="s">
        <v>130</v>
      </c>
      <c r="C66" s="56" t="s">
        <v>402</v>
      </c>
      <c r="D66" s="59" t="s">
        <v>411</v>
      </c>
      <c r="E66" s="58">
        <v>2561</v>
      </c>
      <c r="F66" s="58">
        <v>2562</v>
      </c>
      <c r="G66" s="58">
        <v>2563</v>
      </c>
      <c r="H66" s="58">
        <v>2564</v>
      </c>
      <c r="I66" s="56" t="s">
        <v>407</v>
      </c>
      <c r="J66" s="56" t="s">
        <v>409</v>
      </c>
      <c r="K66" s="59" t="s">
        <v>494</v>
      </c>
    </row>
    <row r="67" spans="1:13">
      <c r="A67" s="57"/>
      <c r="B67" s="57"/>
      <c r="C67" s="57"/>
      <c r="D67" s="57" t="s">
        <v>412</v>
      </c>
      <c r="E67" s="57" t="s">
        <v>405</v>
      </c>
      <c r="F67" s="57" t="s">
        <v>405</v>
      </c>
      <c r="G67" s="57" t="s">
        <v>405</v>
      </c>
      <c r="H67" s="57" t="s">
        <v>405</v>
      </c>
      <c r="I67" s="57"/>
      <c r="J67" s="57"/>
      <c r="K67" s="59" t="s">
        <v>495</v>
      </c>
    </row>
    <row r="68" spans="1:13">
      <c r="A68" s="107">
        <v>1</v>
      </c>
      <c r="B68" s="118" t="s">
        <v>1197</v>
      </c>
      <c r="C68" s="155" t="s">
        <v>736</v>
      </c>
      <c r="D68" s="118" t="s">
        <v>2337</v>
      </c>
      <c r="E68" s="291">
        <v>20000</v>
      </c>
      <c r="F68" s="291">
        <v>20000</v>
      </c>
      <c r="G68" s="291">
        <v>20000</v>
      </c>
      <c r="H68" s="291">
        <v>20000</v>
      </c>
      <c r="I68" s="240" t="s">
        <v>1186</v>
      </c>
      <c r="J68" s="292" t="s">
        <v>1202</v>
      </c>
      <c r="K68" s="292" t="s">
        <v>1217</v>
      </c>
    </row>
    <row r="69" spans="1:13">
      <c r="A69" s="108"/>
      <c r="B69" s="115" t="s">
        <v>664</v>
      </c>
      <c r="C69" s="156" t="s">
        <v>737</v>
      </c>
      <c r="D69" s="114"/>
      <c r="E69" s="303"/>
      <c r="F69" s="303"/>
      <c r="G69" s="303"/>
      <c r="H69" s="303"/>
      <c r="I69" s="241" t="s">
        <v>1104</v>
      </c>
      <c r="J69" s="303" t="s">
        <v>1203</v>
      </c>
      <c r="K69" s="298" t="s">
        <v>1218</v>
      </c>
    </row>
    <row r="70" spans="1:13">
      <c r="A70" s="107">
        <v>2</v>
      </c>
      <c r="B70" s="118" t="s">
        <v>738</v>
      </c>
      <c r="C70" s="152" t="s">
        <v>1033</v>
      </c>
      <c r="D70" s="118" t="s">
        <v>739</v>
      </c>
      <c r="E70" s="255">
        <v>30000</v>
      </c>
      <c r="F70" s="255">
        <v>30000</v>
      </c>
      <c r="G70" s="255">
        <v>30000</v>
      </c>
      <c r="H70" s="255">
        <v>30000</v>
      </c>
      <c r="I70" s="240" t="s">
        <v>1186</v>
      </c>
      <c r="J70" s="292" t="s">
        <v>1202</v>
      </c>
      <c r="K70" s="292" t="s">
        <v>1217</v>
      </c>
    </row>
    <row r="71" spans="1:13">
      <c r="A71" s="109"/>
      <c r="B71" s="115" t="s">
        <v>740</v>
      </c>
      <c r="C71" s="136" t="s">
        <v>1034</v>
      </c>
      <c r="D71" s="115"/>
      <c r="E71" s="256"/>
      <c r="F71" s="256"/>
      <c r="G71" s="256"/>
      <c r="H71" s="256"/>
      <c r="I71" s="241" t="s">
        <v>1104</v>
      </c>
      <c r="J71" s="303" t="s">
        <v>1203</v>
      </c>
      <c r="K71" s="303" t="s">
        <v>1218</v>
      </c>
    </row>
    <row r="72" spans="1:13">
      <c r="A72" s="108">
        <v>3</v>
      </c>
      <c r="B72" s="118" t="s">
        <v>741</v>
      </c>
      <c r="C72" s="155" t="s">
        <v>742</v>
      </c>
      <c r="D72" s="118" t="s">
        <v>703</v>
      </c>
      <c r="E72" s="490">
        <v>20000</v>
      </c>
      <c r="F72" s="490">
        <v>20000</v>
      </c>
      <c r="G72" s="490">
        <v>20000</v>
      </c>
      <c r="H72" s="490">
        <v>20000</v>
      </c>
      <c r="I72" s="1142" t="s">
        <v>1186</v>
      </c>
      <c r="J72" s="118" t="s">
        <v>1202</v>
      </c>
      <c r="K72" s="118" t="s">
        <v>1217</v>
      </c>
      <c r="L72" s="833"/>
    </row>
    <row r="73" spans="1:13">
      <c r="A73" s="108"/>
      <c r="B73" s="1143"/>
      <c r="C73" s="156" t="s">
        <v>743</v>
      </c>
      <c r="D73" s="115"/>
      <c r="E73" s="115"/>
      <c r="F73" s="115"/>
      <c r="G73" s="115"/>
      <c r="H73" s="115"/>
      <c r="I73" s="1143" t="s">
        <v>1104</v>
      </c>
      <c r="J73" s="115" t="s">
        <v>1203</v>
      </c>
      <c r="K73" s="114" t="s">
        <v>1218</v>
      </c>
    </row>
    <row r="74" spans="1:13">
      <c r="A74" s="107">
        <v>4</v>
      </c>
      <c r="B74" s="146" t="s">
        <v>3040</v>
      </c>
      <c r="C74" s="152" t="s">
        <v>1031</v>
      </c>
      <c r="D74" s="82" t="s">
        <v>414</v>
      </c>
      <c r="E74" s="291">
        <v>3000</v>
      </c>
      <c r="F74" s="291">
        <v>3000</v>
      </c>
      <c r="G74" s="291">
        <v>3000</v>
      </c>
      <c r="H74" s="291">
        <v>3000</v>
      </c>
      <c r="I74" s="240" t="s">
        <v>1186</v>
      </c>
      <c r="J74" s="292" t="s">
        <v>1202</v>
      </c>
      <c r="K74" s="292" t="s">
        <v>1217</v>
      </c>
    </row>
    <row r="75" spans="1:13">
      <c r="A75" s="109"/>
      <c r="B75" s="79" t="s">
        <v>1198</v>
      </c>
      <c r="C75" s="136" t="s">
        <v>1032</v>
      </c>
      <c r="D75" s="161"/>
      <c r="E75" s="303"/>
      <c r="F75" s="303"/>
      <c r="G75" s="303"/>
      <c r="H75" s="303"/>
      <c r="I75" s="241" t="s">
        <v>1104</v>
      </c>
      <c r="J75" s="303" t="s">
        <v>1203</v>
      </c>
      <c r="K75" s="303" t="s">
        <v>1218</v>
      </c>
    </row>
    <row r="76" spans="1:13">
      <c r="A76" s="108">
        <v>5</v>
      </c>
      <c r="B76" s="337" t="s">
        <v>2999</v>
      </c>
      <c r="C76" s="318" t="s">
        <v>748</v>
      </c>
      <c r="D76" s="288" t="s">
        <v>1067</v>
      </c>
      <c r="E76" s="490">
        <v>2000</v>
      </c>
      <c r="F76" s="490">
        <v>2000</v>
      </c>
      <c r="G76" s="490">
        <v>2000</v>
      </c>
      <c r="H76" s="490">
        <v>2000</v>
      </c>
      <c r="I76" s="1142" t="s">
        <v>1186</v>
      </c>
      <c r="J76" s="118" t="s">
        <v>1205</v>
      </c>
      <c r="K76" s="118" t="s">
        <v>1217</v>
      </c>
      <c r="L76" s="833"/>
      <c r="M76" s="278" t="s">
        <v>3000</v>
      </c>
    </row>
    <row r="77" spans="1:13">
      <c r="A77" s="108"/>
      <c r="B77" s="81"/>
      <c r="C77" s="324" t="s">
        <v>744</v>
      </c>
      <c r="D77" s="121"/>
      <c r="E77" s="115"/>
      <c r="F77" s="115"/>
      <c r="G77" s="115"/>
      <c r="H77" s="115"/>
      <c r="I77" s="1143" t="s">
        <v>1104</v>
      </c>
      <c r="J77" s="115"/>
      <c r="K77" s="114" t="s">
        <v>1218</v>
      </c>
    </row>
    <row r="78" spans="1:13">
      <c r="A78" s="107">
        <v>6</v>
      </c>
      <c r="B78" s="146" t="s">
        <v>1199</v>
      </c>
      <c r="C78" s="152" t="s">
        <v>750</v>
      </c>
      <c r="D78" s="82" t="s">
        <v>1546</v>
      </c>
      <c r="E78" s="291">
        <v>1000</v>
      </c>
      <c r="F78" s="291">
        <v>1000</v>
      </c>
      <c r="G78" s="291">
        <v>1000</v>
      </c>
      <c r="H78" s="291">
        <v>1000</v>
      </c>
      <c r="I78" s="240" t="s">
        <v>1186</v>
      </c>
      <c r="J78" s="292" t="s">
        <v>1202</v>
      </c>
      <c r="K78" s="292" t="s">
        <v>1217</v>
      </c>
    </row>
    <row r="79" spans="1:13">
      <c r="A79" s="109"/>
      <c r="B79" s="79" t="s">
        <v>1200</v>
      </c>
      <c r="C79" s="136" t="s">
        <v>751</v>
      </c>
      <c r="D79" s="161"/>
      <c r="E79" s="303"/>
      <c r="F79" s="303"/>
      <c r="G79" s="303"/>
      <c r="H79" s="303"/>
      <c r="I79" s="241" t="s">
        <v>1104</v>
      </c>
      <c r="J79" s="303" t="s">
        <v>1206</v>
      </c>
      <c r="K79" s="303" t="s">
        <v>1218</v>
      </c>
    </row>
    <row r="80" spans="1:13">
      <c r="A80" s="107">
        <v>7</v>
      </c>
      <c r="B80" s="146" t="s">
        <v>1532</v>
      </c>
      <c r="C80" s="152" t="s">
        <v>752</v>
      </c>
      <c r="D80" s="82" t="s">
        <v>1067</v>
      </c>
      <c r="E80" s="429">
        <v>5000</v>
      </c>
      <c r="F80" s="429">
        <v>5000</v>
      </c>
      <c r="G80" s="429">
        <v>5000</v>
      </c>
      <c r="H80" s="429">
        <v>5000</v>
      </c>
      <c r="I80" s="240" t="s">
        <v>1201</v>
      </c>
      <c r="J80" s="292" t="s">
        <v>1204</v>
      </c>
      <c r="K80" s="292" t="s">
        <v>1217</v>
      </c>
      <c r="L80" s="833"/>
    </row>
    <row r="81" spans="1:12">
      <c r="A81" s="109"/>
      <c r="B81" s="79" t="s">
        <v>1533</v>
      </c>
      <c r="C81" s="136" t="s">
        <v>753</v>
      </c>
      <c r="D81" s="161"/>
      <c r="E81" s="430"/>
      <c r="F81" s="430"/>
      <c r="G81" s="430"/>
      <c r="H81" s="430"/>
      <c r="I81" s="241" t="s">
        <v>1104</v>
      </c>
      <c r="J81" s="303" t="s">
        <v>1203</v>
      </c>
      <c r="K81" s="303" t="s">
        <v>1218</v>
      </c>
    </row>
    <row r="82" spans="1:12" ht="29.25" customHeight="1">
      <c r="A82" s="1060"/>
      <c r="B82" s="110"/>
      <c r="C82" s="110"/>
      <c r="D82" s="110"/>
      <c r="E82" s="110"/>
      <c r="F82" s="110"/>
      <c r="G82" s="110"/>
      <c r="H82" s="110"/>
      <c r="I82" s="27"/>
      <c r="J82" s="110"/>
      <c r="K82" s="110"/>
      <c r="L82" s="1"/>
    </row>
    <row r="83" spans="1:12" s="278" customFormat="1" ht="29.25" customHeight="1">
      <c r="A83" s="1060"/>
      <c r="B83" s="110"/>
      <c r="C83" s="110"/>
      <c r="D83" s="110"/>
      <c r="E83" s="110"/>
      <c r="F83" s="110"/>
      <c r="G83" s="110"/>
      <c r="H83" s="110"/>
      <c r="I83" s="27"/>
      <c r="J83" s="110"/>
      <c r="K83" s="924">
        <v>76</v>
      </c>
    </row>
    <row r="84" spans="1:12">
      <c r="K84" s="926"/>
    </row>
    <row r="85" spans="1:12" s="278" customFormat="1">
      <c r="A85" s="107"/>
      <c r="B85" s="55"/>
      <c r="C85" s="55"/>
      <c r="D85" s="58" t="s">
        <v>403</v>
      </c>
      <c r="E85" s="1435" t="s">
        <v>404</v>
      </c>
      <c r="F85" s="1436"/>
      <c r="G85" s="1436"/>
      <c r="H85" s="1553"/>
      <c r="I85" s="58" t="s">
        <v>406</v>
      </c>
      <c r="J85" s="58" t="s">
        <v>408</v>
      </c>
      <c r="K85" s="60" t="s">
        <v>410</v>
      </c>
      <c r="L85" s="1056"/>
    </row>
    <row r="86" spans="1:12">
      <c r="A86" s="56" t="s">
        <v>401</v>
      </c>
      <c r="B86" s="56" t="s">
        <v>130</v>
      </c>
      <c r="C86" s="56" t="s">
        <v>402</v>
      </c>
      <c r="D86" s="59" t="s">
        <v>411</v>
      </c>
      <c r="E86" s="58">
        <v>2561</v>
      </c>
      <c r="F86" s="58">
        <v>2562</v>
      </c>
      <c r="G86" s="58">
        <v>2563</v>
      </c>
      <c r="H86" s="58">
        <v>2564</v>
      </c>
      <c r="I86" s="56" t="s">
        <v>407</v>
      </c>
      <c r="J86" s="56" t="s">
        <v>409</v>
      </c>
      <c r="K86" s="59" t="s">
        <v>494</v>
      </c>
    </row>
    <row r="87" spans="1:12" ht="21.75" customHeight="1">
      <c r="A87" s="57"/>
      <c r="B87" s="57"/>
      <c r="C87" s="57"/>
      <c r="D87" s="57" t="s">
        <v>412</v>
      </c>
      <c r="E87" s="57" t="s">
        <v>405</v>
      </c>
      <c r="F87" s="57" t="s">
        <v>405</v>
      </c>
      <c r="G87" s="57" t="s">
        <v>405</v>
      </c>
      <c r="H87" s="57" t="s">
        <v>405</v>
      </c>
      <c r="I87" s="57"/>
      <c r="J87" s="57"/>
      <c r="K87" s="59" t="s">
        <v>495</v>
      </c>
    </row>
    <row r="88" spans="1:12">
      <c r="A88" s="107">
        <v>8</v>
      </c>
      <c r="B88" s="118" t="s">
        <v>754</v>
      </c>
      <c r="C88" s="95" t="s">
        <v>755</v>
      </c>
      <c r="D88" s="118" t="s">
        <v>1401</v>
      </c>
      <c r="E88" s="490">
        <v>20000</v>
      </c>
      <c r="F88" s="490">
        <v>20000</v>
      </c>
      <c r="G88" s="490">
        <v>20000</v>
      </c>
      <c r="H88" s="490">
        <v>20000</v>
      </c>
      <c r="I88" s="1142" t="s">
        <v>1186</v>
      </c>
      <c r="J88" s="118" t="s">
        <v>1202</v>
      </c>
      <c r="K88" s="118" t="s">
        <v>1217</v>
      </c>
      <c r="L88" s="833"/>
    </row>
    <row r="89" spans="1:12">
      <c r="A89" s="109"/>
      <c r="B89" s="115" t="s">
        <v>756</v>
      </c>
      <c r="C89" s="112" t="s">
        <v>757</v>
      </c>
      <c r="D89" s="115"/>
      <c r="E89" s="115"/>
      <c r="F89" s="115"/>
      <c r="G89" s="115"/>
      <c r="H89" s="115"/>
      <c r="I89" s="1143" t="s">
        <v>1104</v>
      </c>
      <c r="J89" s="115" t="s">
        <v>1203</v>
      </c>
      <c r="K89" s="115" t="s">
        <v>1218</v>
      </c>
    </row>
    <row r="90" spans="1:12">
      <c r="A90" s="107">
        <v>9</v>
      </c>
      <c r="B90" s="132" t="s">
        <v>761</v>
      </c>
      <c r="C90" s="133" t="s">
        <v>762</v>
      </c>
      <c r="D90" s="134" t="s">
        <v>703</v>
      </c>
      <c r="E90" s="291">
        <v>30000</v>
      </c>
      <c r="F90" s="291">
        <v>30000</v>
      </c>
      <c r="G90" s="291">
        <v>30000</v>
      </c>
      <c r="H90" s="291">
        <v>30000</v>
      </c>
      <c r="I90" s="240" t="s">
        <v>1186</v>
      </c>
      <c r="J90" s="292" t="s">
        <v>1219</v>
      </c>
      <c r="K90" s="292" t="s">
        <v>1217</v>
      </c>
    </row>
    <row r="91" spans="1:12">
      <c r="A91" s="108"/>
      <c r="B91" s="135" t="s">
        <v>763</v>
      </c>
      <c r="C91" s="67" t="s">
        <v>764</v>
      </c>
      <c r="D91" s="137"/>
      <c r="E91" s="303"/>
      <c r="F91" s="303"/>
      <c r="G91" s="303"/>
      <c r="H91" s="303"/>
      <c r="I91" s="241" t="s">
        <v>1104</v>
      </c>
      <c r="J91" s="303" t="s">
        <v>1220</v>
      </c>
      <c r="K91" s="298" t="s">
        <v>1218</v>
      </c>
    </row>
    <row r="92" spans="1:12">
      <c r="A92" s="107">
        <v>10</v>
      </c>
      <c r="B92" s="317" t="s">
        <v>3009</v>
      </c>
      <c r="C92" s="120" t="s">
        <v>3011</v>
      </c>
      <c r="D92" s="339" t="s">
        <v>703</v>
      </c>
      <c r="E92" s="1144">
        <v>2000</v>
      </c>
      <c r="F92" s="1144">
        <v>2000</v>
      </c>
      <c r="G92" s="1144">
        <v>2000</v>
      </c>
      <c r="H92" s="1144">
        <v>2000</v>
      </c>
      <c r="I92" s="1142" t="s">
        <v>1186</v>
      </c>
      <c r="J92" s="494" t="s">
        <v>3013</v>
      </c>
      <c r="K92" s="118" t="s">
        <v>1217</v>
      </c>
      <c r="L92" s="833"/>
    </row>
    <row r="93" spans="1:12">
      <c r="A93" s="109"/>
      <c r="B93" s="323" t="s">
        <v>3010</v>
      </c>
      <c r="C93" s="100" t="s">
        <v>3012</v>
      </c>
      <c r="D93" s="344"/>
      <c r="E93" s="491"/>
      <c r="F93" s="491"/>
      <c r="G93" s="491"/>
      <c r="H93" s="491"/>
      <c r="I93" s="1143" t="s">
        <v>1104</v>
      </c>
      <c r="J93" s="494" t="s">
        <v>3014</v>
      </c>
      <c r="K93" s="114" t="s">
        <v>1218</v>
      </c>
    </row>
    <row r="94" spans="1:12">
      <c r="A94" s="108">
        <v>11</v>
      </c>
      <c r="B94" s="132" t="s">
        <v>765</v>
      </c>
      <c r="C94" s="89" t="s">
        <v>1025</v>
      </c>
      <c r="D94" s="134" t="s">
        <v>703</v>
      </c>
      <c r="E94" s="291">
        <v>30000</v>
      </c>
      <c r="F94" s="291">
        <v>30000</v>
      </c>
      <c r="G94" s="291">
        <v>30000</v>
      </c>
      <c r="H94" s="291">
        <v>30000</v>
      </c>
      <c r="I94" s="240" t="s">
        <v>1223</v>
      </c>
      <c r="J94" s="292" t="s">
        <v>1221</v>
      </c>
      <c r="K94" s="292" t="s">
        <v>1217</v>
      </c>
    </row>
    <row r="95" spans="1:12">
      <c r="A95" s="108"/>
      <c r="B95" s="135" t="s">
        <v>766</v>
      </c>
      <c r="C95" s="157" t="s">
        <v>1026</v>
      </c>
      <c r="D95" s="137"/>
      <c r="E95" s="303"/>
      <c r="F95" s="303"/>
      <c r="G95" s="303"/>
      <c r="H95" s="303"/>
      <c r="I95" s="241" t="s">
        <v>1224</v>
      </c>
      <c r="J95" s="303" t="s">
        <v>1222</v>
      </c>
      <c r="K95" s="298" t="s">
        <v>1218</v>
      </c>
    </row>
    <row r="96" spans="1:12">
      <c r="A96" s="107">
        <v>12</v>
      </c>
      <c r="B96" s="132" t="s">
        <v>3437</v>
      </c>
      <c r="C96" s="133" t="s">
        <v>3438</v>
      </c>
      <c r="D96" s="134" t="s">
        <v>703</v>
      </c>
      <c r="E96" s="291">
        <v>10000</v>
      </c>
      <c r="F96" s="291">
        <v>10000</v>
      </c>
      <c r="G96" s="291">
        <v>10000</v>
      </c>
      <c r="H96" s="291">
        <v>10000</v>
      </c>
      <c r="I96" s="1142" t="s">
        <v>1186</v>
      </c>
      <c r="J96" s="254" t="s">
        <v>3439</v>
      </c>
      <c r="K96" s="292" t="s">
        <v>1217</v>
      </c>
    </row>
    <row r="97" spans="1:13" ht="21.75" customHeight="1">
      <c r="A97" s="109"/>
      <c r="B97" s="135" t="s">
        <v>710</v>
      </c>
      <c r="C97" s="67"/>
      <c r="D97" s="137"/>
      <c r="E97" s="303"/>
      <c r="F97" s="303"/>
      <c r="G97" s="303"/>
      <c r="H97" s="303"/>
      <c r="I97" s="1143" t="s">
        <v>1104</v>
      </c>
      <c r="J97" s="254" t="s">
        <v>3440</v>
      </c>
      <c r="K97" s="298" t="s">
        <v>1218</v>
      </c>
    </row>
    <row r="98" spans="1:13">
      <c r="A98" s="108">
        <v>13</v>
      </c>
      <c r="B98" s="117" t="s">
        <v>767</v>
      </c>
      <c r="C98" s="80" t="s">
        <v>1029</v>
      </c>
      <c r="D98" s="340" t="s">
        <v>703</v>
      </c>
      <c r="E98" s="1144">
        <v>20000</v>
      </c>
      <c r="F98" s="1144">
        <v>20000</v>
      </c>
      <c r="G98" s="1144">
        <v>20000</v>
      </c>
      <c r="H98" s="1144">
        <v>20000</v>
      </c>
      <c r="I98" s="1142" t="s">
        <v>1186</v>
      </c>
      <c r="J98" s="1145" t="s">
        <v>1225</v>
      </c>
      <c r="K98" s="118" t="s">
        <v>1217</v>
      </c>
      <c r="L98" s="833"/>
    </row>
    <row r="99" spans="1:13">
      <c r="A99" s="108"/>
      <c r="B99" s="323"/>
      <c r="C99" s="81" t="s">
        <v>1030</v>
      </c>
      <c r="D99" s="344"/>
      <c r="E99" s="491"/>
      <c r="F99" s="491"/>
      <c r="G99" s="491"/>
      <c r="H99" s="491"/>
      <c r="I99" s="1143" t="s">
        <v>1104</v>
      </c>
      <c r="J99" s="496" t="s">
        <v>1226</v>
      </c>
      <c r="K99" s="114" t="s">
        <v>1218</v>
      </c>
    </row>
    <row r="100" spans="1:13">
      <c r="A100" s="107">
        <v>14</v>
      </c>
      <c r="B100" s="132" t="s">
        <v>2335</v>
      </c>
      <c r="C100" s="146" t="s">
        <v>768</v>
      </c>
      <c r="D100" s="134" t="s">
        <v>703</v>
      </c>
      <c r="E100" s="291">
        <v>25000</v>
      </c>
      <c r="F100" s="291">
        <v>25000</v>
      </c>
      <c r="G100" s="291">
        <v>25000</v>
      </c>
      <c r="H100" s="291">
        <v>25000</v>
      </c>
      <c r="I100" s="240" t="s">
        <v>1186</v>
      </c>
      <c r="J100" s="292" t="s">
        <v>1229</v>
      </c>
      <c r="K100" s="292" t="s">
        <v>1217</v>
      </c>
      <c r="L100" s="833"/>
      <c r="M100" s="278" t="s">
        <v>3033</v>
      </c>
    </row>
    <row r="101" spans="1:13" ht="22.5" customHeight="1">
      <c r="A101" s="109"/>
      <c r="B101" s="135" t="s">
        <v>2336</v>
      </c>
      <c r="C101" s="79" t="s">
        <v>769</v>
      </c>
      <c r="D101" s="137"/>
      <c r="E101" s="303"/>
      <c r="F101" s="303"/>
      <c r="G101" s="303"/>
      <c r="H101" s="303"/>
      <c r="I101" s="241" t="s">
        <v>1104</v>
      </c>
      <c r="J101" s="303" t="s">
        <v>1230</v>
      </c>
      <c r="K101" s="303" t="s">
        <v>1218</v>
      </c>
    </row>
    <row r="102" spans="1:13">
      <c r="A102" s="107">
        <v>15</v>
      </c>
      <c r="B102" s="317" t="s">
        <v>770</v>
      </c>
      <c r="C102" s="337" t="s">
        <v>1027</v>
      </c>
      <c r="D102" s="339" t="s">
        <v>1067</v>
      </c>
      <c r="E102" s="429">
        <v>5000</v>
      </c>
      <c r="F102" s="429">
        <v>5000</v>
      </c>
      <c r="G102" s="429">
        <v>5000</v>
      </c>
      <c r="H102" s="429">
        <v>5000</v>
      </c>
      <c r="I102" s="240" t="s">
        <v>1186</v>
      </c>
      <c r="J102" s="263" t="s">
        <v>1227</v>
      </c>
      <c r="K102" s="292" t="s">
        <v>1217</v>
      </c>
    </row>
    <row r="103" spans="1:13">
      <c r="A103" s="109"/>
      <c r="B103" s="323"/>
      <c r="C103" s="81" t="s">
        <v>1028</v>
      </c>
      <c r="D103" s="344"/>
      <c r="E103" s="430"/>
      <c r="F103" s="430"/>
      <c r="G103" s="430"/>
      <c r="H103" s="430"/>
      <c r="I103" s="241" t="s">
        <v>1104</v>
      </c>
      <c r="J103" s="257" t="s">
        <v>1228</v>
      </c>
      <c r="K103" s="303" t="s">
        <v>1218</v>
      </c>
    </row>
    <row r="104" spans="1:13" ht="21" customHeight="1">
      <c r="A104" s="1"/>
    </row>
    <row r="105" spans="1:13">
      <c r="A105" s="1"/>
      <c r="K105" s="924">
        <v>77</v>
      </c>
      <c r="L105" s="672">
        <v>76</v>
      </c>
    </row>
    <row r="106" spans="1:13">
      <c r="A106" s="1"/>
      <c r="L106" s="1"/>
    </row>
    <row r="107" spans="1:13" s="278" customFormat="1">
      <c r="A107" s="107"/>
      <c r="B107" s="279"/>
      <c r="C107" s="279"/>
      <c r="D107" s="280" t="s">
        <v>403</v>
      </c>
      <c r="E107" s="1435" t="s">
        <v>404</v>
      </c>
      <c r="F107" s="1436"/>
      <c r="G107" s="1436"/>
      <c r="H107" s="1553"/>
      <c r="I107" s="280" t="s">
        <v>406</v>
      </c>
      <c r="J107" s="280" t="s">
        <v>408</v>
      </c>
      <c r="K107" s="281" t="s">
        <v>410</v>
      </c>
      <c r="L107" s="33"/>
    </row>
    <row r="108" spans="1:13" s="278" customFormat="1">
      <c r="A108" s="282" t="s">
        <v>401</v>
      </c>
      <c r="B108" s="282" t="s">
        <v>130</v>
      </c>
      <c r="C108" s="282" t="s">
        <v>402</v>
      </c>
      <c r="D108" s="283" t="s">
        <v>411</v>
      </c>
      <c r="E108" s="280">
        <v>2561</v>
      </c>
      <c r="F108" s="280">
        <v>2562</v>
      </c>
      <c r="G108" s="280">
        <v>2563</v>
      </c>
      <c r="H108" s="280">
        <v>2564</v>
      </c>
      <c r="I108" s="282" t="s">
        <v>407</v>
      </c>
      <c r="J108" s="282" t="s">
        <v>409</v>
      </c>
      <c r="K108" s="283" t="s">
        <v>494</v>
      </c>
      <c r="L108" s="33"/>
    </row>
    <row r="109" spans="1:13" s="278" customFormat="1">
      <c r="A109" s="284"/>
      <c r="B109" s="284"/>
      <c r="C109" s="284"/>
      <c r="D109" s="284" t="s">
        <v>412</v>
      </c>
      <c r="E109" s="284" t="s">
        <v>405</v>
      </c>
      <c r="F109" s="284" t="s">
        <v>405</v>
      </c>
      <c r="G109" s="284" t="s">
        <v>405</v>
      </c>
      <c r="H109" s="284" t="s">
        <v>405</v>
      </c>
      <c r="I109" s="284"/>
      <c r="J109" s="284"/>
      <c r="K109" s="283" t="s">
        <v>495</v>
      </c>
      <c r="L109" s="33"/>
    </row>
    <row r="110" spans="1:13" s="278" customFormat="1">
      <c r="A110" s="107">
        <v>16</v>
      </c>
      <c r="B110" s="146" t="s">
        <v>771</v>
      </c>
      <c r="C110" s="89" t="s">
        <v>1023</v>
      </c>
      <c r="D110" s="341" t="s">
        <v>1067</v>
      </c>
      <c r="E110" s="268">
        <v>5000</v>
      </c>
      <c r="F110" s="268">
        <v>5000</v>
      </c>
      <c r="G110" s="268">
        <v>5000</v>
      </c>
      <c r="H110" s="268">
        <v>5000</v>
      </c>
      <c r="I110" s="240" t="s">
        <v>1186</v>
      </c>
      <c r="J110" s="293" t="s">
        <v>1231</v>
      </c>
      <c r="K110" s="292" t="s">
        <v>1217</v>
      </c>
      <c r="L110" s="33"/>
    </row>
    <row r="111" spans="1:13" s="278" customFormat="1">
      <c r="A111" s="108"/>
      <c r="B111" s="143" t="s">
        <v>772</v>
      </c>
      <c r="C111" s="157" t="s">
        <v>1024</v>
      </c>
      <c r="D111" s="150"/>
      <c r="E111" s="69"/>
      <c r="F111" s="69"/>
      <c r="G111" s="69"/>
      <c r="H111" s="69"/>
      <c r="I111" s="262" t="s">
        <v>1104</v>
      </c>
      <c r="J111" s="297" t="s">
        <v>1232</v>
      </c>
      <c r="K111" s="298" t="s">
        <v>1218</v>
      </c>
      <c r="L111" s="33"/>
      <c r="M111" s="933"/>
    </row>
    <row r="112" spans="1:13" s="278" customFormat="1">
      <c r="A112" s="109"/>
      <c r="B112" s="135"/>
      <c r="C112" s="187" t="s">
        <v>431</v>
      </c>
      <c r="D112" s="141"/>
      <c r="E112" s="302"/>
      <c r="F112" s="302"/>
      <c r="G112" s="302"/>
      <c r="H112" s="302"/>
      <c r="I112" s="241"/>
      <c r="J112" s="304"/>
      <c r="K112" s="303"/>
      <c r="L112" s="33"/>
      <c r="M112" s="933"/>
    </row>
    <row r="113" spans="1:13" s="278" customFormat="1">
      <c r="A113" s="1064">
        <v>17</v>
      </c>
      <c r="B113" s="143" t="s">
        <v>3085</v>
      </c>
      <c r="C113" s="66" t="s">
        <v>1169</v>
      </c>
      <c r="D113" s="975" t="s">
        <v>710</v>
      </c>
      <c r="E113" s="429">
        <v>2000</v>
      </c>
      <c r="F113" s="429">
        <v>2000</v>
      </c>
      <c r="G113" s="429">
        <v>2000</v>
      </c>
      <c r="H113" s="429">
        <v>2000</v>
      </c>
      <c r="I113" s="298" t="s">
        <v>1146</v>
      </c>
      <c r="J113" s="306" t="s">
        <v>1176</v>
      </c>
      <c r="K113" s="292" t="s">
        <v>1217</v>
      </c>
      <c r="L113" s="1130"/>
      <c r="M113" s="33"/>
    </row>
    <row r="114" spans="1:13" s="278" customFormat="1">
      <c r="A114" s="1064"/>
      <c r="B114" s="143"/>
      <c r="C114" s="66"/>
      <c r="D114" s="975"/>
      <c r="E114" s="430"/>
      <c r="F114" s="430"/>
      <c r="G114" s="430"/>
      <c r="H114" s="430"/>
      <c r="I114" s="303" t="s">
        <v>1104</v>
      </c>
      <c r="J114" s="306"/>
      <c r="K114" s="298" t="s">
        <v>1218</v>
      </c>
      <c r="L114" s="814"/>
    </row>
    <row r="115" spans="1:13" s="278" customFormat="1">
      <c r="A115" s="107">
        <v>18</v>
      </c>
      <c r="B115" s="146" t="s">
        <v>3018</v>
      </c>
      <c r="C115" s="133" t="s">
        <v>3019</v>
      </c>
      <c r="D115" s="152" t="s">
        <v>1067</v>
      </c>
      <c r="E115" s="291">
        <v>2000</v>
      </c>
      <c r="F115" s="291">
        <v>2000</v>
      </c>
      <c r="G115" s="291">
        <v>2000</v>
      </c>
      <c r="H115" s="291">
        <v>2000</v>
      </c>
      <c r="I115" s="292" t="s">
        <v>1186</v>
      </c>
      <c r="J115" s="1219" t="s">
        <v>3021</v>
      </c>
      <c r="K115" s="292" t="s">
        <v>1531</v>
      </c>
      <c r="L115" s="1152"/>
    </row>
    <row r="116" spans="1:13" s="278" customFormat="1">
      <c r="A116" s="108"/>
      <c r="B116" s="78"/>
      <c r="C116" s="66" t="s">
        <v>3020</v>
      </c>
      <c r="D116" s="66"/>
      <c r="E116" s="307"/>
      <c r="F116" s="307"/>
      <c r="G116" s="307"/>
      <c r="H116" s="307"/>
      <c r="I116" s="298" t="s">
        <v>1104</v>
      </c>
      <c r="J116" s="1219" t="s">
        <v>3022</v>
      </c>
      <c r="K116" s="298" t="s">
        <v>1218</v>
      </c>
      <c r="L116" s="679" t="s">
        <v>3294</v>
      </c>
    </row>
    <row r="117" spans="1:13" s="278" customFormat="1">
      <c r="A117" s="109"/>
      <c r="B117" s="79"/>
      <c r="C117" s="67"/>
      <c r="D117" s="67"/>
      <c r="E117" s="298"/>
      <c r="F117" s="298"/>
      <c r="G117" s="298"/>
      <c r="H117" s="298"/>
      <c r="I117" s="298"/>
      <c r="J117" s="1219" t="s">
        <v>3023</v>
      </c>
      <c r="K117" s="303"/>
      <c r="L117" s="679"/>
    </row>
    <row r="118" spans="1:13" s="278" customFormat="1">
      <c r="A118" s="1064">
        <v>19</v>
      </c>
      <c r="B118" s="146" t="s">
        <v>2971</v>
      </c>
      <c r="C118" s="133" t="s">
        <v>2973</v>
      </c>
      <c r="D118" s="142" t="s">
        <v>778</v>
      </c>
      <c r="E118" s="291">
        <v>2000</v>
      </c>
      <c r="F118" s="291">
        <v>2000</v>
      </c>
      <c r="G118" s="291">
        <v>2000</v>
      </c>
      <c r="H118" s="291">
        <v>2000</v>
      </c>
      <c r="I118" s="292" t="s">
        <v>1146</v>
      </c>
      <c r="J118" s="293" t="s">
        <v>2988</v>
      </c>
      <c r="K118" s="292" t="s">
        <v>1217</v>
      </c>
      <c r="L118" s="1130"/>
    </row>
    <row r="119" spans="1:13" s="278" customFormat="1">
      <c r="A119" s="1064"/>
      <c r="B119" s="135" t="s">
        <v>2972</v>
      </c>
      <c r="C119" s="67" t="s">
        <v>2974</v>
      </c>
      <c r="D119" s="159"/>
      <c r="E119" s="303"/>
      <c r="F119" s="303"/>
      <c r="G119" s="303"/>
      <c r="H119" s="303"/>
      <c r="I119" s="303" t="s">
        <v>1104</v>
      </c>
      <c r="J119" s="304" t="s">
        <v>2975</v>
      </c>
      <c r="K119" s="303" t="s">
        <v>1218</v>
      </c>
      <c r="L119" s="33"/>
    </row>
    <row r="120" spans="1:13" s="278" customFormat="1">
      <c r="A120" s="820" t="s">
        <v>26</v>
      </c>
      <c r="B120" s="1055" t="s">
        <v>3351</v>
      </c>
      <c r="C120" s="420" t="s">
        <v>164</v>
      </c>
      <c r="D120" s="420" t="s">
        <v>164</v>
      </c>
      <c r="E120" s="427">
        <f>SUM(E118:E119,E115,E113,E110,E102,E100,E98,E96,E94,E92,E90,E88,E80,E78,E76,E74,E72,E70,E68)</f>
        <v>234000</v>
      </c>
      <c r="F120" s="427">
        <f>SUM(F118:F119,F115,F113,F110,F102,F100,F98,F96,F94,F92,F90,F88,F80,F78,F76,F74,F72,F70,F68)</f>
        <v>234000</v>
      </c>
      <c r="G120" s="427">
        <f>SUM(G118:G119,G115,G113,G110,G102,G100,G98,G96,G94,G92,G90,G88,G80,G78,G76,G74,G72,G70,G68)</f>
        <v>234000</v>
      </c>
      <c r="H120" s="427">
        <f>SUM(H118:H119,H115,H113,H110,H102,H100,H98,H96,H94,H92,H90,H88,H80,H78,H76,H74,H72,H70,H68)</f>
        <v>234000</v>
      </c>
      <c r="I120" s="420" t="s">
        <v>164</v>
      </c>
      <c r="J120" s="420" t="s">
        <v>164</v>
      </c>
      <c r="K120" s="420"/>
      <c r="L120" s="33"/>
    </row>
    <row r="121" spans="1:13" s="278" customFormat="1"/>
    <row r="122" spans="1:13" s="278" customFormat="1"/>
    <row r="123" spans="1:13" s="278" customFormat="1"/>
    <row r="124" spans="1:13" s="278" customFormat="1"/>
    <row r="125" spans="1:13" s="278" customFormat="1"/>
    <row r="126" spans="1:13" s="278" customFormat="1">
      <c r="K126" s="924">
        <v>78</v>
      </c>
      <c r="L126" s="278">
        <v>78</v>
      </c>
    </row>
    <row r="127" spans="1:13" s="278" customFormat="1"/>
    <row r="128" spans="1:13" s="278" customFormat="1">
      <c r="A128" s="815"/>
      <c r="B128" s="826" t="s">
        <v>2755</v>
      </c>
      <c r="C128" s="433"/>
      <c r="D128" s="433"/>
      <c r="E128" s="676"/>
      <c r="F128" s="676"/>
      <c r="G128" s="676"/>
      <c r="H128" s="676"/>
      <c r="I128" s="433"/>
      <c r="J128" s="433"/>
      <c r="K128" s="433"/>
      <c r="L128" s="33"/>
    </row>
    <row r="129" spans="1:12" s="278" customFormat="1">
      <c r="A129" s="107"/>
      <c r="B129" s="279"/>
      <c r="C129" s="279"/>
      <c r="D129" s="280" t="s">
        <v>403</v>
      </c>
      <c r="E129" s="1435" t="s">
        <v>404</v>
      </c>
      <c r="F129" s="1436"/>
      <c r="G129" s="1436"/>
      <c r="H129" s="1553"/>
      <c r="I129" s="280" t="s">
        <v>406</v>
      </c>
      <c r="J129" s="280" t="s">
        <v>408</v>
      </c>
      <c r="K129" s="281" t="s">
        <v>410</v>
      </c>
      <c r="L129" s="33"/>
    </row>
    <row r="130" spans="1:12" s="278" customFormat="1">
      <c r="A130" s="282" t="s">
        <v>401</v>
      </c>
      <c r="B130" s="282" t="s">
        <v>130</v>
      </c>
      <c r="C130" s="282" t="s">
        <v>402</v>
      </c>
      <c r="D130" s="283" t="s">
        <v>411</v>
      </c>
      <c r="E130" s="280">
        <v>2561</v>
      </c>
      <c r="F130" s="280">
        <v>2562</v>
      </c>
      <c r="G130" s="280">
        <v>2563</v>
      </c>
      <c r="H130" s="280">
        <v>2564</v>
      </c>
      <c r="I130" s="282" t="s">
        <v>407</v>
      </c>
      <c r="J130" s="282" t="s">
        <v>409</v>
      </c>
      <c r="K130" s="283" t="s">
        <v>494</v>
      </c>
      <c r="L130" s="33"/>
    </row>
    <row r="131" spans="1:12" s="278" customFormat="1">
      <c r="A131" s="284"/>
      <c r="B131" s="284"/>
      <c r="C131" s="284"/>
      <c r="D131" s="284" t="s">
        <v>412</v>
      </c>
      <c r="E131" s="284" t="s">
        <v>405</v>
      </c>
      <c r="F131" s="284" t="s">
        <v>405</v>
      </c>
      <c r="G131" s="284" t="s">
        <v>405</v>
      </c>
      <c r="H131" s="284" t="s">
        <v>405</v>
      </c>
      <c r="I131" s="284"/>
      <c r="J131" s="284"/>
      <c r="K131" s="816" t="s">
        <v>495</v>
      </c>
      <c r="L131" s="33"/>
    </row>
    <row r="132" spans="1:12" s="278" customFormat="1">
      <c r="A132" s="279">
        <v>1</v>
      </c>
      <c r="B132" s="279" t="s">
        <v>2728</v>
      </c>
      <c r="C132" s="279" t="s">
        <v>2729</v>
      </c>
      <c r="D132" s="279" t="s">
        <v>2730</v>
      </c>
      <c r="E132" s="347">
        <v>80000</v>
      </c>
      <c r="F132" s="347">
        <v>80000</v>
      </c>
      <c r="G132" s="347">
        <v>80000</v>
      </c>
      <c r="H132" s="347">
        <v>80000</v>
      </c>
      <c r="I132" s="279" t="s">
        <v>1145</v>
      </c>
      <c r="J132" s="279" t="s">
        <v>2732</v>
      </c>
      <c r="K132" s="331" t="s">
        <v>1010</v>
      </c>
      <c r="L132" s="33"/>
    </row>
    <row r="133" spans="1:12" s="278" customFormat="1">
      <c r="A133" s="294"/>
      <c r="B133" s="294" t="s">
        <v>474</v>
      </c>
      <c r="C133" s="294" t="s">
        <v>1366</v>
      </c>
      <c r="D133" s="294" t="s">
        <v>2731</v>
      </c>
      <c r="E133" s="322"/>
      <c r="F133" s="322"/>
      <c r="G133" s="322"/>
      <c r="H133" s="322"/>
      <c r="I133" s="294" t="s">
        <v>1209</v>
      </c>
      <c r="J133" s="294" t="s">
        <v>1241</v>
      </c>
      <c r="K133" s="92"/>
      <c r="L133" s="33"/>
    </row>
    <row r="134" spans="1:12" s="278" customFormat="1">
      <c r="A134" s="300"/>
      <c r="B134" s="300"/>
      <c r="C134" s="300"/>
      <c r="D134" s="300"/>
      <c r="E134" s="332"/>
      <c r="F134" s="332"/>
      <c r="G134" s="332"/>
      <c r="H134" s="332"/>
      <c r="I134" s="300"/>
      <c r="J134" s="300"/>
      <c r="K134" s="333"/>
      <c r="L134" s="33"/>
    </row>
    <row r="135" spans="1:12" s="278" customFormat="1">
      <c r="A135" s="279">
        <v>2</v>
      </c>
      <c r="B135" s="279" t="s">
        <v>2851</v>
      </c>
      <c r="C135" s="279" t="s">
        <v>2729</v>
      </c>
      <c r="D135" s="279" t="s">
        <v>2852</v>
      </c>
      <c r="E135" s="268">
        <v>1000000</v>
      </c>
      <c r="F135" s="268">
        <v>1000000</v>
      </c>
      <c r="G135" s="268">
        <v>1000000</v>
      </c>
      <c r="H135" s="268">
        <v>1000000</v>
      </c>
      <c r="I135" s="279" t="s">
        <v>1145</v>
      </c>
      <c r="J135" s="279" t="s">
        <v>2732</v>
      </c>
      <c r="K135" s="331" t="s">
        <v>1010</v>
      </c>
      <c r="L135" s="33"/>
    </row>
    <row r="136" spans="1:12" s="278" customFormat="1">
      <c r="A136" s="294"/>
      <c r="B136" s="294" t="s">
        <v>474</v>
      </c>
      <c r="C136" s="294" t="s">
        <v>1366</v>
      </c>
      <c r="D136" s="294" t="s">
        <v>2731</v>
      </c>
      <c r="E136" s="322"/>
      <c r="F136" s="322"/>
      <c r="G136" s="322"/>
      <c r="H136" s="322"/>
      <c r="I136" s="294" t="s">
        <v>1209</v>
      </c>
      <c r="J136" s="294" t="s">
        <v>1241</v>
      </c>
      <c r="K136" s="92"/>
      <c r="L136" s="33"/>
    </row>
    <row r="137" spans="1:12" s="278" customFormat="1">
      <c r="A137" s="300"/>
      <c r="B137" s="300"/>
      <c r="C137" s="300"/>
      <c r="D137" s="300"/>
      <c r="E137" s="332"/>
      <c r="F137" s="332"/>
      <c r="G137" s="332"/>
      <c r="H137" s="332"/>
      <c r="I137" s="300"/>
      <c r="J137" s="300"/>
      <c r="K137" s="333"/>
      <c r="L137" s="33"/>
    </row>
    <row r="138" spans="1:12">
      <c r="A138" s="819" t="s">
        <v>26</v>
      </c>
      <c r="B138" s="1055" t="s">
        <v>3350</v>
      </c>
      <c r="C138" s="420" t="s">
        <v>164</v>
      </c>
      <c r="D138" s="420" t="s">
        <v>164</v>
      </c>
      <c r="E138" s="428">
        <v>1800000</v>
      </c>
      <c r="F138" s="428">
        <v>1800000</v>
      </c>
      <c r="G138" s="428">
        <v>1800000</v>
      </c>
      <c r="H138" s="428">
        <v>1800000</v>
      </c>
      <c r="I138" s="420" t="s">
        <v>164</v>
      </c>
      <c r="J138" s="420" t="s">
        <v>164</v>
      </c>
      <c r="K138" s="420" t="s">
        <v>164</v>
      </c>
    </row>
    <row r="139" spans="1:12">
      <c r="A139" s="278"/>
      <c r="B139" s="278"/>
      <c r="C139" s="278"/>
      <c r="D139" s="278"/>
      <c r="E139" s="278"/>
      <c r="F139" s="278"/>
      <c r="G139" s="278"/>
      <c r="H139" s="278"/>
      <c r="I139" s="278"/>
      <c r="J139" s="278"/>
      <c r="K139" s="278"/>
    </row>
    <row r="140" spans="1:12">
      <c r="A140" s="278"/>
      <c r="B140" s="278"/>
      <c r="C140" s="278"/>
      <c r="D140" s="278"/>
      <c r="E140" s="278"/>
      <c r="F140" s="278"/>
      <c r="G140" s="278"/>
      <c r="H140" s="278"/>
      <c r="I140" s="278"/>
      <c r="J140" s="278"/>
      <c r="K140" s="278"/>
    </row>
    <row r="141" spans="1:12">
      <c r="A141" s="278"/>
      <c r="B141" s="278"/>
      <c r="C141" s="278"/>
      <c r="D141" s="278"/>
      <c r="E141" s="278"/>
      <c r="F141" s="278"/>
      <c r="G141" s="278"/>
      <c r="H141" s="278"/>
      <c r="I141" s="278"/>
      <c r="J141" s="278"/>
      <c r="K141" s="278"/>
    </row>
    <row r="142" spans="1:12">
      <c r="A142" s="278"/>
      <c r="B142" s="278"/>
      <c r="C142" s="278"/>
      <c r="D142" s="278"/>
      <c r="E142" s="278"/>
      <c r="F142" s="278"/>
      <c r="G142" s="278"/>
      <c r="H142" s="278"/>
      <c r="I142" s="278"/>
      <c r="J142" s="278"/>
      <c r="K142" s="278"/>
    </row>
    <row r="143" spans="1:12">
      <c r="A143" s="278"/>
      <c r="B143" s="278"/>
      <c r="C143" s="278"/>
      <c r="D143" s="278"/>
      <c r="E143" s="278"/>
      <c r="F143" s="278"/>
      <c r="G143" s="278"/>
      <c r="H143" s="278"/>
      <c r="I143" s="278"/>
      <c r="J143" s="278"/>
      <c r="K143" s="278"/>
    </row>
    <row r="144" spans="1:12" s="278" customFormat="1">
      <c r="L144" s="1056"/>
    </row>
    <row r="145" spans="1:12" s="278" customFormat="1">
      <c r="L145" s="1056"/>
    </row>
    <row r="146" spans="1:12" s="278" customFormat="1">
      <c r="K146" s="924">
        <v>79</v>
      </c>
      <c r="L146" s="1056"/>
    </row>
    <row r="147" spans="1:12" s="278" customFormat="1">
      <c r="L147" s="1056">
        <v>79</v>
      </c>
    </row>
    <row r="148" spans="1:12">
      <c r="A148" s="278"/>
      <c r="B148" s="278"/>
      <c r="C148" s="278"/>
      <c r="D148" s="278"/>
      <c r="E148" s="278"/>
      <c r="F148" s="278"/>
      <c r="G148" s="278"/>
      <c r="H148" s="278"/>
      <c r="I148" s="278"/>
      <c r="J148" s="278"/>
      <c r="K148" s="827"/>
    </row>
    <row r="149" spans="1:12">
      <c r="B149" s="277" t="s">
        <v>2756</v>
      </c>
      <c r="G149" s="27"/>
      <c r="H149" s="110"/>
      <c r="I149" s="27"/>
    </row>
    <row r="150" spans="1:12">
      <c r="A150" s="107"/>
      <c r="B150" s="55"/>
      <c r="C150" s="55"/>
      <c r="D150" s="58" t="s">
        <v>403</v>
      </c>
      <c r="E150" s="1435" t="s">
        <v>404</v>
      </c>
      <c r="F150" s="1436"/>
      <c r="G150" s="1436"/>
      <c r="H150" s="1553"/>
      <c r="I150" s="58" t="s">
        <v>406</v>
      </c>
      <c r="J150" s="58" t="s">
        <v>408</v>
      </c>
      <c r="K150" s="60" t="s">
        <v>410</v>
      </c>
    </row>
    <row r="151" spans="1:12">
      <c r="A151" s="56" t="s">
        <v>401</v>
      </c>
      <c r="B151" s="56" t="s">
        <v>130</v>
      </c>
      <c r="C151" s="56" t="s">
        <v>402</v>
      </c>
      <c r="D151" s="59" t="s">
        <v>411</v>
      </c>
      <c r="E151" s="58">
        <v>2561</v>
      </c>
      <c r="F151" s="58">
        <v>2562</v>
      </c>
      <c r="G151" s="58">
        <v>2563</v>
      </c>
      <c r="H151" s="58">
        <v>2564</v>
      </c>
      <c r="I151" s="56" t="s">
        <v>407</v>
      </c>
      <c r="J151" s="56" t="s">
        <v>409</v>
      </c>
      <c r="K151" s="59" t="s">
        <v>494</v>
      </c>
    </row>
    <row r="152" spans="1:12">
      <c r="A152" s="57"/>
      <c r="B152" s="57"/>
      <c r="C152" s="57"/>
      <c r="D152" s="57" t="s">
        <v>412</v>
      </c>
      <c r="E152" s="57" t="s">
        <v>405</v>
      </c>
      <c r="F152" s="57" t="s">
        <v>405</v>
      </c>
      <c r="G152" s="57" t="s">
        <v>405</v>
      </c>
      <c r="H152" s="57" t="s">
        <v>405</v>
      </c>
      <c r="I152" s="57"/>
      <c r="J152" s="57"/>
      <c r="K152" s="59" t="s">
        <v>495</v>
      </c>
    </row>
    <row r="153" spans="1:12">
      <c r="A153" s="107">
        <v>1</v>
      </c>
      <c r="B153" s="146" t="s">
        <v>1035</v>
      </c>
      <c r="C153" s="133" t="s">
        <v>1031</v>
      </c>
      <c r="D153" s="82" t="s">
        <v>739</v>
      </c>
      <c r="E153" s="429">
        <v>25000</v>
      </c>
      <c r="F153" s="429">
        <v>25000</v>
      </c>
      <c r="G153" s="429">
        <v>25000</v>
      </c>
      <c r="H153" s="429">
        <v>25000</v>
      </c>
      <c r="I153" s="261" t="s">
        <v>1186</v>
      </c>
      <c r="J153" s="254" t="s">
        <v>1213</v>
      </c>
      <c r="K153" s="292" t="s">
        <v>1217</v>
      </c>
    </row>
    <row r="154" spans="1:12">
      <c r="A154" s="109"/>
      <c r="B154" s="78" t="s">
        <v>1036</v>
      </c>
      <c r="C154" s="67" t="s">
        <v>1032</v>
      </c>
      <c r="D154" s="259"/>
      <c r="E154" s="430"/>
      <c r="F154" s="430"/>
      <c r="G154" s="430"/>
      <c r="H154" s="430"/>
      <c r="I154" s="260" t="s">
        <v>1216</v>
      </c>
      <c r="J154" s="257" t="s">
        <v>1212</v>
      </c>
      <c r="K154" s="303" t="s">
        <v>1218</v>
      </c>
    </row>
    <row r="155" spans="1:12">
      <c r="A155" s="59">
        <v>2</v>
      </c>
      <c r="B155" s="95" t="s">
        <v>745</v>
      </c>
      <c r="C155" s="133" t="s">
        <v>1031</v>
      </c>
      <c r="D155" s="82" t="s">
        <v>739</v>
      </c>
      <c r="E155" s="255">
        <v>25000</v>
      </c>
      <c r="F155" s="255">
        <v>25000</v>
      </c>
      <c r="G155" s="255">
        <v>25000</v>
      </c>
      <c r="H155" s="255">
        <v>25000</v>
      </c>
      <c r="I155" s="261" t="s">
        <v>1186</v>
      </c>
      <c r="J155" s="254" t="s">
        <v>1213</v>
      </c>
      <c r="K155" s="292" t="s">
        <v>1217</v>
      </c>
    </row>
    <row r="156" spans="1:12">
      <c r="A156" s="56"/>
      <c r="B156" s="112"/>
      <c r="C156" s="67" t="s">
        <v>1032</v>
      </c>
      <c r="D156" s="259"/>
      <c r="E156" s="256"/>
      <c r="F156" s="256"/>
      <c r="G156" s="256"/>
      <c r="H156" s="256"/>
      <c r="I156" s="260" t="s">
        <v>1216</v>
      </c>
      <c r="J156" s="257" t="s">
        <v>1212</v>
      </c>
      <c r="K156" s="303" t="s">
        <v>1218</v>
      </c>
    </row>
    <row r="157" spans="1:12">
      <c r="A157" s="107">
        <v>3</v>
      </c>
      <c r="B157" s="146" t="s">
        <v>746</v>
      </c>
      <c r="C157" s="133" t="s">
        <v>1031</v>
      </c>
      <c r="D157" s="82" t="s">
        <v>1214</v>
      </c>
      <c r="E157" s="429">
        <v>15000</v>
      </c>
      <c r="F157" s="429">
        <v>15000</v>
      </c>
      <c r="G157" s="429">
        <v>15000</v>
      </c>
      <c r="H157" s="429">
        <v>15000</v>
      </c>
      <c r="I157" s="261" t="s">
        <v>1186</v>
      </c>
      <c r="J157" s="254" t="s">
        <v>1213</v>
      </c>
      <c r="K157" s="292" t="s">
        <v>1217</v>
      </c>
      <c r="L157" s="672">
        <v>80</v>
      </c>
    </row>
    <row r="158" spans="1:12">
      <c r="A158" s="109"/>
      <c r="B158" s="78" t="s">
        <v>747</v>
      </c>
      <c r="C158" s="67" t="s">
        <v>1032</v>
      </c>
      <c r="D158" s="161"/>
      <c r="E158" s="430"/>
      <c r="F158" s="430"/>
      <c r="G158" s="430"/>
      <c r="H158" s="430"/>
      <c r="I158" s="260" t="s">
        <v>1216</v>
      </c>
      <c r="J158" s="257" t="s">
        <v>1212</v>
      </c>
      <c r="K158" s="303" t="s">
        <v>1218</v>
      </c>
    </row>
    <row r="159" spans="1:12">
      <c r="A159" s="71">
        <v>4</v>
      </c>
      <c r="B159" s="151" t="s">
        <v>1037</v>
      </c>
      <c r="C159" s="133" t="s">
        <v>1031</v>
      </c>
      <c r="D159" s="82" t="s">
        <v>703</v>
      </c>
      <c r="E159" s="255">
        <v>40000</v>
      </c>
      <c r="F159" s="255">
        <v>40000</v>
      </c>
      <c r="G159" s="255">
        <v>40000</v>
      </c>
      <c r="H159" s="255">
        <v>40000</v>
      </c>
      <c r="I159" s="261" t="s">
        <v>1186</v>
      </c>
      <c r="J159" s="254" t="s">
        <v>1213</v>
      </c>
      <c r="K159" s="292" t="s">
        <v>1217</v>
      </c>
    </row>
    <row r="160" spans="1:12">
      <c r="A160" s="57"/>
      <c r="B160" s="153" t="s">
        <v>1038</v>
      </c>
      <c r="C160" s="67" t="s">
        <v>1032</v>
      </c>
      <c r="D160" s="161"/>
      <c r="E160" s="430"/>
      <c r="F160" s="430"/>
      <c r="G160" s="430"/>
      <c r="H160" s="430"/>
      <c r="I160" s="260" t="s">
        <v>1216</v>
      </c>
      <c r="J160" s="257" t="s">
        <v>1212</v>
      </c>
      <c r="K160" s="303" t="s">
        <v>1218</v>
      </c>
    </row>
    <row r="161" spans="1:12">
      <c r="A161" s="381" t="s">
        <v>26</v>
      </c>
      <c r="B161" s="381" t="s">
        <v>1572</v>
      </c>
      <c r="C161" s="420" t="s">
        <v>164</v>
      </c>
      <c r="D161" s="420" t="s">
        <v>164</v>
      </c>
      <c r="E161" s="431">
        <f>SUM(E159:E160,E157,E155,E153)</f>
        <v>105000</v>
      </c>
      <c r="F161" s="431">
        <f t="shared" ref="F161:H161" si="0">SUM(F159:F160,F157,F155,F153)</f>
        <v>105000</v>
      </c>
      <c r="G161" s="431">
        <f t="shared" si="0"/>
        <v>105000</v>
      </c>
      <c r="H161" s="431">
        <f t="shared" si="0"/>
        <v>105000</v>
      </c>
      <c r="I161" s="420" t="s">
        <v>164</v>
      </c>
      <c r="J161" s="420" t="s">
        <v>164</v>
      </c>
      <c r="K161" s="420" t="s">
        <v>164</v>
      </c>
    </row>
    <row r="162" spans="1:12" s="278" customFormat="1">
      <c r="A162" s="52"/>
      <c r="B162" s="1"/>
      <c r="C162" s="1"/>
      <c r="D162" s="1"/>
      <c r="E162" s="1"/>
      <c r="F162" s="1"/>
      <c r="G162" s="27"/>
      <c r="H162" s="110"/>
      <c r="I162" s="27"/>
      <c r="J162" s="1"/>
      <c r="K162" s="1"/>
      <c r="L162" s="950"/>
    </row>
    <row r="163" spans="1:12">
      <c r="G163" s="27"/>
      <c r="H163" s="110"/>
      <c r="I163" s="27"/>
    </row>
    <row r="164" spans="1:12">
      <c r="G164" s="27"/>
      <c r="H164" s="110"/>
      <c r="I164" s="27"/>
    </row>
    <row r="165" spans="1:12">
      <c r="G165" s="27"/>
      <c r="H165" s="110"/>
      <c r="I165" s="27"/>
    </row>
    <row r="166" spans="1:12">
      <c r="G166" s="27"/>
      <c r="H166" s="110"/>
      <c r="I166" s="27"/>
    </row>
    <row r="167" spans="1:12">
      <c r="G167" s="27"/>
      <c r="H167" s="110"/>
      <c r="I167" s="27"/>
    </row>
    <row r="168" spans="1:12">
      <c r="G168" s="27"/>
      <c r="H168" s="110"/>
      <c r="I168" s="27"/>
      <c r="K168" s="924">
        <v>80</v>
      </c>
    </row>
    <row r="169" spans="1:12">
      <c r="G169" s="27"/>
      <c r="H169" s="110"/>
      <c r="I169" s="27"/>
    </row>
    <row r="170" spans="1:12">
      <c r="B170" s="277" t="s">
        <v>2757</v>
      </c>
    </row>
    <row r="171" spans="1:12">
      <c r="A171" s="107"/>
      <c r="B171" s="55"/>
      <c r="C171" s="55"/>
      <c r="D171" s="58" t="s">
        <v>403</v>
      </c>
      <c r="E171" s="1435" t="s">
        <v>404</v>
      </c>
      <c r="F171" s="1436"/>
      <c r="G171" s="1436"/>
      <c r="H171" s="1553"/>
      <c r="I171" s="58" t="s">
        <v>406</v>
      </c>
      <c r="J171" s="58" t="s">
        <v>408</v>
      </c>
      <c r="K171" s="60" t="s">
        <v>410</v>
      </c>
    </row>
    <row r="172" spans="1:12">
      <c r="A172" s="56" t="s">
        <v>401</v>
      </c>
      <c r="B172" s="56" t="s">
        <v>130</v>
      </c>
      <c r="C172" s="56" t="s">
        <v>402</v>
      </c>
      <c r="D172" s="59" t="s">
        <v>411</v>
      </c>
      <c r="E172" s="58">
        <v>2561</v>
      </c>
      <c r="F172" s="58">
        <v>2562</v>
      </c>
      <c r="G172" s="58">
        <v>2563</v>
      </c>
      <c r="H172" s="58">
        <v>2564</v>
      </c>
      <c r="I172" s="56" t="s">
        <v>407</v>
      </c>
      <c r="J172" s="56" t="s">
        <v>409</v>
      </c>
      <c r="K172" s="59" t="s">
        <v>494</v>
      </c>
    </row>
    <row r="173" spans="1:12">
      <c r="A173" s="57"/>
      <c r="B173" s="57"/>
      <c r="C173" s="57"/>
      <c r="D173" s="57" t="s">
        <v>412</v>
      </c>
      <c r="E173" s="57" t="s">
        <v>405</v>
      </c>
      <c r="F173" s="57" t="s">
        <v>405</v>
      </c>
      <c r="G173" s="57" t="s">
        <v>405</v>
      </c>
      <c r="H173" s="57" t="s">
        <v>405</v>
      </c>
      <c r="I173" s="57"/>
      <c r="J173" s="57"/>
      <c r="K173" s="59" t="s">
        <v>495</v>
      </c>
    </row>
    <row r="174" spans="1:12">
      <c r="A174" s="71">
        <v>1</v>
      </c>
      <c r="B174" s="132" t="s">
        <v>693</v>
      </c>
      <c r="C174" s="133" t="s">
        <v>694</v>
      </c>
      <c r="D174" s="134" t="s">
        <v>474</v>
      </c>
      <c r="E174" s="258">
        <v>8000000</v>
      </c>
      <c r="F174" s="258">
        <v>8000000</v>
      </c>
      <c r="G174" s="258">
        <v>8000000</v>
      </c>
      <c r="H174" s="258">
        <v>8000000</v>
      </c>
      <c r="I174" s="71" t="s">
        <v>1145</v>
      </c>
      <c r="J174" s="71" t="s">
        <v>2273</v>
      </c>
      <c r="K174" s="292" t="s">
        <v>1217</v>
      </c>
    </row>
    <row r="175" spans="1:12">
      <c r="A175" s="56"/>
      <c r="B175" s="135"/>
      <c r="C175" s="136"/>
      <c r="D175" s="137"/>
      <c r="E175" s="303"/>
      <c r="F175" s="303"/>
      <c r="G175" s="303"/>
      <c r="H175" s="303"/>
      <c r="I175" s="71" t="s">
        <v>1209</v>
      </c>
      <c r="J175" s="254" t="s">
        <v>1208</v>
      </c>
      <c r="K175" s="303" t="s">
        <v>1218</v>
      </c>
    </row>
    <row r="176" spans="1:12">
      <c r="A176" s="107">
        <v>2</v>
      </c>
      <c r="B176" s="132" t="s">
        <v>695</v>
      </c>
      <c r="C176" s="133" t="s">
        <v>696</v>
      </c>
      <c r="D176" s="134" t="s">
        <v>474</v>
      </c>
      <c r="E176" s="253">
        <v>2500000</v>
      </c>
      <c r="F176" s="253">
        <v>2500000</v>
      </c>
      <c r="G176" s="253">
        <v>2500000</v>
      </c>
      <c r="H176" s="253">
        <v>2500000</v>
      </c>
      <c r="I176" s="70" t="s">
        <v>1167</v>
      </c>
      <c r="J176" s="70" t="s">
        <v>2274</v>
      </c>
      <c r="K176" s="292" t="s">
        <v>1217</v>
      </c>
    </row>
    <row r="177" spans="1:12">
      <c r="A177" s="109"/>
      <c r="B177" s="135"/>
      <c r="C177" s="136"/>
      <c r="D177" s="137"/>
      <c r="E177" s="303"/>
      <c r="F177" s="303"/>
      <c r="G177" s="303"/>
      <c r="H177" s="303"/>
      <c r="I177" s="223" t="s">
        <v>1104</v>
      </c>
      <c r="J177" s="257" t="s">
        <v>1208</v>
      </c>
      <c r="K177" s="303" t="s">
        <v>1218</v>
      </c>
    </row>
    <row r="178" spans="1:12">
      <c r="A178" s="71">
        <v>3</v>
      </c>
      <c r="B178" s="132" t="s">
        <v>697</v>
      </c>
      <c r="C178" s="133" t="s">
        <v>2271</v>
      </c>
      <c r="D178" s="134" t="s">
        <v>474</v>
      </c>
      <c r="E178" s="253">
        <v>200000</v>
      </c>
      <c r="F178" s="253">
        <v>200000</v>
      </c>
      <c r="G178" s="253">
        <v>200000</v>
      </c>
      <c r="H178" s="253">
        <v>200000</v>
      </c>
      <c r="I178" s="71" t="s">
        <v>1210</v>
      </c>
      <c r="J178" s="71" t="s">
        <v>1207</v>
      </c>
      <c r="K178" s="292" t="s">
        <v>1217</v>
      </c>
    </row>
    <row r="179" spans="1:12">
      <c r="A179" s="57"/>
      <c r="B179" s="135"/>
      <c r="C179" s="136" t="s">
        <v>2272</v>
      </c>
      <c r="D179" s="137"/>
      <c r="E179" s="223"/>
      <c r="F179" s="223"/>
      <c r="G179" s="223"/>
      <c r="H179" s="223"/>
      <c r="I179" s="71" t="s">
        <v>1211</v>
      </c>
      <c r="J179" s="254" t="s">
        <v>1208</v>
      </c>
      <c r="K179" s="303" t="s">
        <v>1218</v>
      </c>
    </row>
    <row r="180" spans="1:12">
      <c r="A180" s="381" t="s">
        <v>26</v>
      </c>
      <c r="B180" s="381" t="s">
        <v>1571</v>
      </c>
      <c r="C180" s="420" t="s">
        <v>164</v>
      </c>
      <c r="D180" s="420" t="s">
        <v>164</v>
      </c>
      <c r="E180" s="893">
        <f t="shared" ref="E180:H180" si="1">SUM(E176:E178,E174)</f>
        <v>10700000</v>
      </c>
      <c r="F180" s="893">
        <f t="shared" si="1"/>
        <v>10700000</v>
      </c>
      <c r="G180" s="893">
        <f t="shared" si="1"/>
        <v>10700000</v>
      </c>
      <c r="H180" s="893">
        <f t="shared" si="1"/>
        <v>10700000</v>
      </c>
      <c r="I180" s="420" t="s">
        <v>164</v>
      </c>
      <c r="J180" s="420" t="s">
        <v>164</v>
      </c>
      <c r="K180" s="420" t="s">
        <v>164</v>
      </c>
      <c r="L180" s="672">
        <v>81</v>
      </c>
    </row>
    <row r="188" spans="1:12">
      <c r="K188" s="827"/>
    </row>
    <row r="189" spans="1:12">
      <c r="K189" s="924">
        <v>81</v>
      </c>
    </row>
  </sheetData>
  <mergeCells count="13">
    <mergeCell ref="J1:K1"/>
    <mergeCell ref="E43:H43"/>
    <mergeCell ref="E171:H171"/>
    <mergeCell ref="E65:H65"/>
    <mergeCell ref="E150:H150"/>
    <mergeCell ref="E85:H85"/>
    <mergeCell ref="A2:K2"/>
    <mergeCell ref="A3:K3"/>
    <mergeCell ref="A4:K4"/>
    <mergeCell ref="E22:H22"/>
    <mergeCell ref="E9:H9"/>
    <mergeCell ref="E129:H129"/>
    <mergeCell ref="E107:H107"/>
  </mergeCells>
  <pageMargins left="7.874015748031496E-2" right="7.874015748031496E-2" top="0.76" bottom="7.874015748031496E-2" header="0.31496062992125984" footer="0.31496062992125984"/>
  <pageSetup paperSize="9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277"/>
  <sheetViews>
    <sheetView view="pageBreakPreview" topLeftCell="A127" zoomScaleSheetLayoutView="100" workbookViewId="0">
      <selection activeCell="C208" sqref="C208"/>
    </sheetView>
  </sheetViews>
  <sheetFormatPr defaultRowHeight="24"/>
  <cols>
    <col min="1" max="1" width="4.125" style="1" customWidth="1"/>
    <col min="2" max="2" width="27.125" style="1" customWidth="1"/>
    <col min="3" max="3" width="21.25" style="1" customWidth="1"/>
    <col min="4" max="4" width="12.125" style="1" customWidth="1"/>
    <col min="5" max="7" width="8.625" style="1" customWidth="1"/>
    <col min="8" max="8" width="8.375" style="728" customWidth="1"/>
    <col min="9" max="9" width="12" style="1" customWidth="1"/>
    <col min="10" max="10" width="16.5" style="1" customWidth="1"/>
    <col min="11" max="11" width="6.875" style="306" customWidth="1"/>
    <col min="12" max="12" width="9" style="672"/>
    <col min="13" max="16384" width="9" style="1"/>
  </cols>
  <sheetData>
    <row r="1" spans="1:15">
      <c r="A1" s="982" t="s">
        <v>2215</v>
      </c>
      <c r="B1" s="983"/>
      <c r="C1" s="983"/>
      <c r="D1" s="983"/>
      <c r="E1" s="983"/>
      <c r="F1" s="983"/>
      <c r="G1" s="983"/>
      <c r="H1" s="984"/>
      <c r="I1" s="983"/>
      <c r="J1" s="1564" t="s">
        <v>2216</v>
      </c>
      <c r="K1" s="1565"/>
      <c r="M1" s="278" t="s">
        <v>604</v>
      </c>
      <c r="N1" s="278"/>
      <c r="O1" s="278"/>
    </row>
    <row r="2" spans="1:15">
      <c r="A2" s="1572" t="s">
        <v>396</v>
      </c>
      <c r="B2" s="1572"/>
      <c r="C2" s="1572"/>
      <c r="D2" s="1572"/>
      <c r="E2" s="1572"/>
      <c r="F2" s="1572"/>
      <c r="G2" s="1572"/>
      <c r="H2" s="1572"/>
      <c r="I2" s="1572"/>
      <c r="J2" s="1572"/>
      <c r="K2" s="1572"/>
      <c r="M2" s="278"/>
      <c r="N2" s="278" t="s">
        <v>605</v>
      </c>
      <c r="O2" s="278"/>
    </row>
    <row r="3" spans="1:15">
      <c r="A3" s="1573" t="s">
        <v>397</v>
      </c>
      <c r="B3" s="1573"/>
      <c r="C3" s="1573"/>
      <c r="D3" s="1573"/>
      <c r="E3" s="1573"/>
      <c r="F3" s="1573"/>
      <c r="G3" s="1573"/>
      <c r="H3" s="1573"/>
      <c r="I3" s="1573"/>
      <c r="J3" s="1573"/>
      <c r="K3" s="1573"/>
      <c r="M3" s="277" t="s">
        <v>606</v>
      </c>
      <c r="N3" s="278"/>
      <c r="O3" s="278"/>
    </row>
    <row r="4" spans="1:15">
      <c r="A4" s="1573" t="s">
        <v>398</v>
      </c>
      <c r="B4" s="1573"/>
      <c r="C4" s="1573"/>
      <c r="D4" s="1573"/>
      <c r="E4" s="1573"/>
      <c r="F4" s="1573"/>
      <c r="G4" s="1573"/>
      <c r="H4" s="1573"/>
      <c r="I4" s="1573"/>
      <c r="J4" s="1573"/>
      <c r="K4" s="1573"/>
      <c r="M4" s="277"/>
      <c r="N4" s="278" t="s">
        <v>607</v>
      </c>
      <c r="O4" s="278"/>
    </row>
    <row r="5" spans="1:15">
      <c r="A5" s="104" t="s">
        <v>2230</v>
      </c>
      <c r="B5" s="104"/>
      <c r="C5" s="104"/>
      <c r="D5" s="104"/>
      <c r="E5" s="104"/>
      <c r="F5" s="104"/>
      <c r="G5" s="104"/>
      <c r="H5" s="985"/>
      <c r="I5" s="104"/>
      <c r="J5" s="104"/>
      <c r="K5" s="973"/>
      <c r="M5" s="277" t="s">
        <v>608</v>
      </c>
      <c r="N5" s="278"/>
      <c r="O5" s="278"/>
    </row>
    <row r="6" spans="1:15">
      <c r="A6" s="104" t="s">
        <v>2229</v>
      </c>
      <c r="B6" s="104"/>
      <c r="C6" s="104"/>
      <c r="D6" s="104"/>
      <c r="E6" s="104"/>
      <c r="F6" s="104"/>
      <c r="G6" s="104"/>
      <c r="H6" s="985"/>
      <c r="I6" s="104"/>
      <c r="J6" s="104"/>
      <c r="K6" s="973"/>
      <c r="M6" s="277"/>
      <c r="N6" s="278" t="s">
        <v>609</v>
      </c>
      <c r="O6" s="278"/>
    </row>
    <row r="7" spans="1:15">
      <c r="A7" s="104" t="s">
        <v>1481</v>
      </c>
      <c r="B7" s="104"/>
      <c r="C7" s="104"/>
      <c r="D7" s="104"/>
      <c r="E7" s="104"/>
      <c r="F7" s="104"/>
      <c r="G7" s="104"/>
      <c r="H7" s="985"/>
      <c r="I7" s="104"/>
      <c r="J7" s="104"/>
      <c r="K7" s="973"/>
      <c r="M7" s="277" t="s">
        <v>610</v>
      </c>
      <c r="N7" s="278"/>
      <c r="O7" s="278"/>
    </row>
    <row r="8" spans="1:15">
      <c r="A8" s="104" t="s">
        <v>399</v>
      </c>
      <c r="B8" s="982" t="s">
        <v>2758</v>
      </c>
      <c r="C8" s="104"/>
      <c r="D8" s="104"/>
      <c r="E8" s="104"/>
      <c r="F8" s="104"/>
      <c r="G8" s="104"/>
      <c r="H8" s="985"/>
      <c r="I8" s="104"/>
      <c r="J8" s="104"/>
      <c r="K8" s="973"/>
      <c r="M8" s="277"/>
      <c r="N8" s="278" t="s">
        <v>611</v>
      </c>
      <c r="O8" s="278"/>
    </row>
    <row r="9" spans="1:15">
      <c r="A9" s="790"/>
      <c r="B9" s="790"/>
      <c r="C9" s="790"/>
      <c r="D9" s="839" t="s">
        <v>403</v>
      </c>
      <c r="E9" s="1569" t="s">
        <v>404</v>
      </c>
      <c r="F9" s="1570"/>
      <c r="G9" s="1570"/>
      <c r="H9" s="1571"/>
      <c r="I9" s="839" t="s">
        <v>406</v>
      </c>
      <c r="J9" s="839" t="s">
        <v>408</v>
      </c>
      <c r="K9" s="281" t="s">
        <v>1039</v>
      </c>
      <c r="M9" s="277" t="s">
        <v>612</v>
      </c>
      <c r="N9" s="278"/>
      <c r="O9" s="278"/>
    </row>
    <row r="10" spans="1:15">
      <c r="A10" s="841" t="s">
        <v>401</v>
      </c>
      <c r="B10" s="841" t="s">
        <v>130</v>
      </c>
      <c r="C10" s="841" t="s">
        <v>402</v>
      </c>
      <c r="D10" s="841" t="s">
        <v>411</v>
      </c>
      <c r="E10" s="839">
        <v>2561</v>
      </c>
      <c r="F10" s="839">
        <v>2562</v>
      </c>
      <c r="G10" s="839">
        <v>2563</v>
      </c>
      <c r="H10" s="986">
        <v>2564</v>
      </c>
      <c r="I10" s="841" t="s">
        <v>407</v>
      </c>
      <c r="J10" s="841" t="s">
        <v>409</v>
      </c>
      <c r="K10" s="283" t="s">
        <v>494</v>
      </c>
      <c r="M10" s="278" t="s">
        <v>613</v>
      </c>
      <c r="N10" s="278"/>
      <c r="O10" s="278"/>
    </row>
    <row r="11" spans="1:15">
      <c r="A11" s="840"/>
      <c r="B11" s="840"/>
      <c r="C11" s="840"/>
      <c r="D11" s="840" t="s">
        <v>412</v>
      </c>
      <c r="E11" s="840" t="s">
        <v>405</v>
      </c>
      <c r="F11" s="840" t="s">
        <v>405</v>
      </c>
      <c r="G11" s="840" t="s">
        <v>405</v>
      </c>
      <c r="H11" s="987" t="s">
        <v>405</v>
      </c>
      <c r="I11" s="840"/>
      <c r="J11" s="840"/>
      <c r="K11" s="1067" t="s">
        <v>495</v>
      </c>
      <c r="M11" s="278"/>
      <c r="N11" s="278"/>
      <c r="O11" s="278"/>
    </row>
    <row r="12" spans="1:15">
      <c r="A12" s="789">
        <v>1</v>
      </c>
      <c r="B12" s="177" t="s">
        <v>3353</v>
      </c>
      <c r="C12" s="988" t="s">
        <v>1298</v>
      </c>
      <c r="D12" s="989" t="s">
        <v>1163</v>
      </c>
      <c r="E12" s="990">
        <v>28000</v>
      </c>
      <c r="F12" s="990">
        <v>28000</v>
      </c>
      <c r="G12" s="990">
        <v>28000</v>
      </c>
      <c r="H12" s="990">
        <v>28000</v>
      </c>
      <c r="I12" s="790" t="s">
        <v>1299</v>
      </c>
      <c r="J12" s="795" t="s">
        <v>1301</v>
      </c>
      <c r="K12" s="292" t="s">
        <v>1514</v>
      </c>
      <c r="L12" s="833"/>
      <c r="M12" s="278"/>
      <c r="N12" s="278"/>
      <c r="O12" s="278"/>
    </row>
    <row r="13" spans="1:15">
      <c r="A13" s="251"/>
      <c r="B13" s="178" t="s">
        <v>3354</v>
      </c>
      <c r="C13" s="994" t="s">
        <v>1297</v>
      </c>
      <c r="D13" s="995"/>
      <c r="E13" s="996"/>
      <c r="F13" s="996"/>
      <c r="G13" s="996"/>
      <c r="H13" s="996"/>
      <c r="I13" s="563" t="s">
        <v>1300</v>
      </c>
      <c r="J13" s="796" t="s">
        <v>1302</v>
      </c>
      <c r="K13" s="298" t="s">
        <v>1515</v>
      </c>
      <c r="M13" s="278"/>
      <c r="N13" s="277" t="s">
        <v>2217</v>
      </c>
      <c r="O13" s="278"/>
    </row>
    <row r="14" spans="1:15">
      <c r="A14" s="789">
        <v>2</v>
      </c>
      <c r="B14" s="177" t="s">
        <v>782</v>
      </c>
      <c r="C14" s="988" t="s">
        <v>783</v>
      </c>
      <c r="D14" s="998" t="s">
        <v>1303</v>
      </c>
      <c r="E14" s="992">
        <v>1200000</v>
      </c>
      <c r="F14" s="992">
        <v>1200000</v>
      </c>
      <c r="G14" s="992">
        <v>1200000</v>
      </c>
      <c r="H14" s="999">
        <v>1200000</v>
      </c>
      <c r="I14" s="790" t="s">
        <v>1187</v>
      </c>
      <c r="J14" s="795" t="s">
        <v>1306</v>
      </c>
      <c r="K14" s="292" t="s">
        <v>1514</v>
      </c>
      <c r="M14" s="278"/>
      <c r="N14" s="277" t="s">
        <v>2218</v>
      </c>
      <c r="O14" s="278"/>
    </row>
    <row r="15" spans="1:15">
      <c r="A15" s="784"/>
      <c r="B15" s="619"/>
      <c r="C15" s="994" t="s">
        <v>784</v>
      </c>
      <c r="D15" s="800"/>
      <c r="E15" s="564"/>
      <c r="F15" s="564"/>
      <c r="G15" s="564"/>
      <c r="H15" s="1000"/>
      <c r="I15" s="564" t="s">
        <v>1104</v>
      </c>
      <c r="J15" s="797" t="s">
        <v>1307</v>
      </c>
      <c r="K15" s="298" t="s">
        <v>1515</v>
      </c>
      <c r="M15" s="278"/>
      <c r="N15" s="277" t="s">
        <v>2219</v>
      </c>
      <c r="O15" s="278"/>
    </row>
    <row r="16" spans="1:15">
      <c r="A16" s="251">
        <v>3</v>
      </c>
      <c r="B16" s="177" t="s">
        <v>789</v>
      </c>
      <c r="C16" s="988" t="s">
        <v>3355</v>
      </c>
      <c r="D16" s="1101" t="s">
        <v>1048</v>
      </c>
      <c r="E16" s="1102">
        <v>40000</v>
      </c>
      <c r="F16" s="1102">
        <v>40000</v>
      </c>
      <c r="G16" s="1102">
        <v>40000</v>
      </c>
      <c r="H16" s="1103">
        <v>40000</v>
      </c>
      <c r="I16" s="1104" t="s">
        <v>1187</v>
      </c>
      <c r="J16" s="1105" t="s">
        <v>1310</v>
      </c>
      <c r="K16" s="118" t="s">
        <v>1514</v>
      </c>
      <c r="L16" s="833"/>
      <c r="M16" s="278"/>
      <c r="N16" s="277" t="s">
        <v>2223</v>
      </c>
      <c r="O16" s="278"/>
    </row>
    <row r="17" spans="1:15">
      <c r="A17" s="251"/>
      <c r="B17" s="178" t="s">
        <v>790</v>
      </c>
      <c r="C17" s="1001" t="s">
        <v>3356</v>
      </c>
      <c r="D17" s="1106"/>
      <c r="E17" s="1107"/>
      <c r="F17" s="1107"/>
      <c r="G17" s="1107"/>
      <c r="H17" s="1108"/>
      <c r="I17" s="1107" t="s">
        <v>1305</v>
      </c>
      <c r="J17" s="1109" t="s">
        <v>1311</v>
      </c>
      <c r="K17" s="115" t="s">
        <v>1515</v>
      </c>
      <c r="M17" s="278"/>
      <c r="N17" s="278"/>
      <c r="O17" s="278"/>
    </row>
    <row r="18" spans="1:15">
      <c r="A18" s="789">
        <v>4</v>
      </c>
      <c r="B18" s="86" t="s">
        <v>791</v>
      </c>
      <c r="C18" s="988" t="s">
        <v>792</v>
      </c>
      <c r="D18" s="988" t="s">
        <v>1067</v>
      </c>
      <c r="E18" s="992">
        <v>30000</v>
      </c>
      <c r="F18" s="991">
        <v>30000</v>
      </c>
      <c r="G18" s="992">
        <v>30000</v>
      </c>
      <c r="H18" s="993">
        <v>30000</v>
      </c>
      <c r="I18" s="790" t="s">
        <v>1337</v>
      </c>
      <c r="J18" s="795" t="s">
        <v>1534</v>
      </c>
      <c r="K18" s="292" t="s">
        <v>1514</v>
      </c>
    </row>
    <row r="19" spans="1:15">
      <c r="A19" s="784"/>
      <c r="B19" s="87" t="s">
        <v>793</v>
      </c>
      <c r="C19" s="1001" t="s">
        <v>794</v>
      </c>
      <c r="D19" s="1001"/>
      <c r="E19" s="564"/>
      <c r="F19" s="797"/>
      <c r="G19" s="564"/>
      <c r="H19" s="1002"/>
      <c r="I19" s="564" t="s">
        <v>1347</v>
      </c>
      <c r="J19" s="797" t="s">
        <v>1535</v>
      </c>
      <c r="K19" s="303" t="s">
        <v>1515</v>
      </c>
      <c r="L19" s="672">
        <v>82</v>
      </c>
    </row>
    <row r="20" spans="1:15" s="278" customFormat="1">
      <c r="A20" s="807"/>
      <c r="B20" s="619"/>
      <c r="C20" s="1003"/>
      <c r="D20" s="1003"/>
      <c r="E20" s="796"/>
      <c r="F20" s="796"/>
      <c r="G20" s="796"/>
      <c r="H20" s="997"/>
      <c r="I20" s="796"/>
      <c r="J20" s="796"/>
      <c r="K20" s="297"/>
      <c r="L20" s="980"/>
    </row>
    <row r="21" spans="1:15">
      <c r="A21" s="807"/>
      <c r="B21" s="619"/>
      <c r="C21" s="1003"/>
      <c r="D21" s="1003"/>
      <c r="E21" s="783"/>
      <c r="F21" s="783"/>
      <c r="G21" s="783"/>
      <c r="H21" s="1004"/>
      <c r="I21" s="796"/>
      <c r="J21" s="796"/>
      <c r="K21" s="924">
        <v>82</v>
      </c>
    </row>
    <row r="22" spans="1:15">
      <c r="A22" s="796"/>
      <c r="B22" s="619"/>
      <c r="C22" s="1003"/>
      <c r="D22" s="1003"/>
      <c r="E22" s="796"/>
      <c r="F22" s="796"/>
      <c r="G22" s="796"/>
      <c r="H22" s="997"/>
      <c r="I22" s="796"/>
      <c r="J22" s="796"/>
    </row>
    <row r="23" spans="1:15">
      <c r="A23" s="790"/>
      <c r="B23" s="790"/>
      <c r="C23" s="790"/>
      <c r="D23" s="839" t="s">
        <v>403</v>
      </c>
      <c r="E23" s="1569" t="s">
        <v>404</v>
      </c>
      <c r="F23" s="1570"/>
      <c r="G23" s="1570"/>
      <c r="H23" s="1571"/>
      <c r="I23" s="839" t="s">
        <v>406</v>
      </c>
      <c r="J23" s="839" t="s">
        <v>408</v>
      </c>
      <c r="K23" s="281" t="s">
        <v>1039</v>
      </c>
    </row>
    <row r="24" spans="1:15">
      <c r="A24" s="841" t="s">
        <v>401</v>
      </c>
      <c r="B24" s="841" t="s">
        <v>130</v>
      </c>
      <c r="C24" s="841" t="s">
        <v>402</v>
      </c>
      <c r="D24" s="841" t="s">
        <v>411</v>
      </c>
      <c r="E24" s="839">
        <v>2561</v>
      </c>
      <c r="F24" s="839">
        <v>2562</v>
      </c>
      <c r="G24" s="839">
        <v>2563</v>
      </c>
      <c r="H24" s="986">
        <v>2564</v>
      </c>
      <c r="I24" s="841" t="s">
        <v>407</v>
      </c>
      <c r="J24" s="841" t="s">
        <v>409</v>
      </c>
      <c r="K24" s="283" t="s">
        <v>494</v>
      </c>
    </row>
    <row r="25" spans="1:15">
      <c r="A25" s="841"/>
      <c r="B25" s="840"/>
      <c r="C25" s="840"/>
      <c r="D25" s="840" t="s">
        <v>412</v>
      </c>
      <c r="E25" s="840" t="s">
        <v>405</v>
      </c>
      <c r="F25" s="840" t="s">
        <v>405</v>
      </c>
      <c r="G25" s="840" t="s">
        <v>405</v>
      </c>
      <c r="H25" s="987" t="s">
        <v>405</v>
      </c>
      <c r="I25" s="840"/>
      <c r="J25" s="840"/>
      <c r="K25" s="1067" t="s">
        <v>495</v>
      </c>
    </row>
    <row r="26" spans="1:15">
      <c r="A26" s="789">
        <v>5</v>
      </c>
      <c r="B26" s="177" t="s">
        <v>3372</v>
      </c>
      <c r="C26" s="1005" t="s">
        <v>795</v>
      </c>
      <c r="D26" s="988" t="s">
        <v>796</v>
      </c>
      <c r="E26" s="781">
        <v>30000</v>
      </c>
      <c r="F26" s="781">
        <v>30000</v>
      </c>
      <c r="G26" s="781">
        <v>30000</v>
      </c>
      <c r="H26" s="1006">
        <v>30000</v>
      </c>
      <c r="I26" s="563" t="s">
        <v>1685</v>
      </c>
      <c r="J26" s="1005" t="s">
        <v>1969</v>
      </c>
      <c r="K26" s="292" t="s">
        <v>1514</v>
      </c>
      <c r="L26" s="1098"/>
    </row>
    <row r="27" spans="1:15">
      <c r="A27" s="251"/>
      <c r="B27" s="619" t="s">
        <v>3373</v>
      </c>
      <c r="C27" s="1007" t="s">
        <v>797</v>
      </c>
      <c r="D27" s="994"/>
      <c r="E27" s="563"/>
      <c r="F27" s="563"/>
      <c r="G27" s="563"/>
      <c r="H27" s="1008"/>
      <c r="I27" s="563" t="s">
        <v>1686</v>
      </c>
      <c r="J27" s="1007" t="s">
        <v>797</v>
      </c>
      <c r="K27" s="298" t="s">
        <v>1515</v>
      </c>
      <c r="L27" s="818"/>
    </row>
    <row r="28" spans="1:15">
      <c r="A28" s="784"/>
      <c r="B28" s="178" t="s">
        <v>3374</v>
      </c>
      <c r="C28" s="1009"/>
      <c r="D28" s="1001"/>
      <c r="E28" s="563"/>
      <c r="F28" s="563"/>
      <c r="G28" s="563"/>
      <c r="H28" s="1008"/>
      <c r="I28" s="563"/>
      <c r="J28" s="913"/>
      <c r="K28" s="303"/>
      <c r="L28" s="818"/>
    </row>
    <row r="29" spans="1:15">
      <c r="A29" s="251">
        <v>6</v>
      </c>
      <c r="B29" s="177" t="s">
        <v>805</v>
      </c>
      <c r="C29" s="988" t="s">
        <v>806</v>
      </c>
      <c r="D29" s="994" t="s">
        <v>807</v>
      </c>
      <c r="E29" s="992">
        <v>2000000</v>
      </c>
      <c r="F29" s="1010">
        <v>2000000</v>
      </c>
      <c r="G29" s="992">
        <v>2000000</v>
      </c>
      <c r="H29" s="993">
        <v>2000000</v>
      </c>
      <c r="I29" s="790" t="s">
        <v>1187</v>
      </c>
      <c r="J29" s="988" t="s">
        <v>1970</v>
      </c>
      <c r="K29" s="292" t="s">
        <v>1514</v>
      </c>
      <c r="L29" s="818"/>
    </row>
    <row r="30" spans="1:15">
      <c r="A30" s="251"/>
      <c r="B30" s="619" t="s">
        <v>3357</v>
      </c>
      <c r="C30" s="994" t="s">
        <v>1971</v>
      </c>
      <c r="D30" s="994"/>
      <c r="E30" s="781"/>
      <c r="F30" s="782"/>
      <c r="G30" s="781"/>
      <c r="H30" s="1004"/>
      <c r="I30" s="563" t="s">
        <v>1305</v>
      </c>
      <c r="J30" s="994" t="s">
        <v>1972</v>
      </c>
      <c r="K30" s="298" t="s">
        <v>1515</v>
      </c>
      <c r="L30" s="818"/>
    </row>
    <row r="31" spans="1:15">
      <c r="A31" s="784"/>
      <c r="B31" s="178" t="s">
        <v>3358</v>
      </c>
      <c r="C31" s="1001"/>
      <c r="D31" s="1001"/>
      <c r="E31" s="564"/>
      <c r="F31" s="800"/>
      <c r="G31" s="564"/>
      <c r="H31" s="1002"/>
      <c r="I31" s="564"/>
      <c r="J31" s="1001" t="s">
        <v>627</v>
      </c>
      <c r="K31" s="298"/>
      <c r="L31" s="818"/>
    </row>
    <row r="32" spans="1:15">
      <c r="A32" s="789">
        <v>7</v>
      </c>
      <c r="B32" s="177" t="s">
        <v>808</v>
      </c>
      <c r="C32" s="988" t="s">
        <v>806</v>
      </c>
      <c r="D32" s="988" t="s">
        <v>809</v>
      </c>
      <c r="E32" s="992">
        <v>3000000</v>
      </c>
      <c r="F32" s="991">
        <v>3000000</v>
      </c>
      <c r="G32" s="992">
        <v>3000000</v>
      </c>
      <c r="H32" s="993">
        <v>3000000</v>
      </c>
      <c r="I32" s="790" t="s">
        <v>1187</v>
      </c>
      <c r="J32" s="988" t="s">
        <v>1970</v>
      </c>
      <c r="K32" s="292" t="s">
        <v>1514</v>
      </c>
      <c r="L32" s="818"/>
    </row>
    <row r="33" spans="1:12">
      <c r="A33" s="251"/>
      <c r="B33" s="619" t="s">
        <v>810</v>
      </c>
      <c r="C33" s="994" t="s">
        <v>811</v>
      </c>
      <c r="D33" s="994"/>
      <c r="E33" s="563"/>
      <c r="F33" s="796"/>
      <c r="G33" s="563"/>
      <c r="H33" s="997"/>
      <c r="I33" s="563" t="s">
        <v>1305</v>
      </c>
      <c r="J33" s="994" t="s">
        <v>1973</v>
      </c>
      <c r="K33" s="298" t="s">
        <v>1515</v>
      </c>
      <c r="L33" s="818"/>
    </row>
    <row r="34" spans="1:12">
      <c r="A34" s="784"/>
      <c r="B34" s="178"/>
      <c r="C34" s="1009"/>
      <c r="D34" s="1009"/>
      <c r="E34" s="564"/>
      <c r="F34" s="564"/>
      <c r="G34" s="797"/>
      <c r="H34" s="1011"/>
      <c r="I34" s="564"/>
      <c r="J34" s="1001" t="s">
        <v>627</v>
      </c>
      <c r="K34" s="314"/>
      <c r="L34" s="818"/>
    </row>
    <row r="35" spans="1:12">
      <c r="A35" s="251">
        <v>8</v>
      </c>
      <c r="B35" s="166" t="s">
        <v>812</v>
      </c>
      <c r="C35" s="1012" t="s">
        <v>813</v>
      </c>
      <c r="D35" s="1013" t="s">
        <v>814</v>
      </c>
      <c r="E35" s="781">
        <v>40000</v>
      </c>
      <c r="F35" s="792">
        <v>40000</v>
      </c>
      <c r="G35" s="781">
        <v>40000</v>
      </c>
      <c r="H35" s="1014">
        <v>40000</v>
      </c>
      <c r="I35" s="563" t="s">
        <v>1187</v>
      </c>
      <c r="J35" s="1012" t="s">
        <v>1974</v>
      </c>
      <c r="K35" s="292" t="s">
        <v>1514</v>
      </c>
      <c r="L35" s="818"/>
    </row>
    <row r="36" spans="1:12">
      <c r="A36" s="251"/>
      <c r="B36" s="166"/>
      <c r="C36" s="1012" t="s">
        <v>1327</v>
      </c>
      <c r="D36" s="1013"/>
      <c r="E36" s="781"/>
      <c r="F36" s="783"/>
      <c r="G36" s="781"/>
      <c r="H36" s="1014"/>
      <c r="I36" s="563" t="s">
        <v>1305</v>
      </c>
      <c r="J36" s="1012" t="s">
        <v>1975</v>
      </c>
      <c r="K36" s="298" t="s">
        <v>1515</v>
      </c>
      <c r="L36" s="818"/>
    </row>
    <row r="37" spans="1:12">
      <c r="A37" s="784"/>
      <c r="B37" s="83"/>
      <c r="C37" s="1015"/>
      <c r="D37" s="1016"/>
      <c r="E37" s="564"/>
      <c r="F37" s="913"/>
      <c r="G37" s="563"/>
      <c r="H37" s="1017"/>
      <c r="I37" s="564"/>
      <c r="J37" s="1015" t="s">
        <v>1976</v>
      </c>
      <c r="K37" s="303"/>
      <c r="L37" s="818"/>
    </row>
    <row r="38" spans="1:12">
      <c r="A38" s="251">
        <v>9</v>
      </c>
      <c r="B38" s="796" t="s">
        <v>816</v>
      </c>
      <c r="C38" s="563" t="s">
        <v>1802</v>
      </c>
      <c r="D38" s="615" t="s">
        <v>796</v>
      </c>
      <c r="E38" s="781">
        <v>20000</v>
      </c>
      <c r="F38" s="992">
        <v>20000</v>
      </c>
      <c r="G38" s="992">
        <v>20000</v>
      </c>
      <c r="H38" s="999">
        <v>20000</v>
      </c>
      <c r="I38" s="563" t="s">
        <v>1187</v>
      </c>
      <c r="J38" s="563" t="s">
        <v>1803</v>
      </c>
      <c r="K38" s="292" t="s">
        <v>1514</v>
      </c>
    </row>
    <row r="39" spans="1:12">
      <c r="A39" s="251"/>
      <c r="B39" s="796"/>
      <c r="C39" s="563" t="s">
        <v>1804</v>
      </c>
      <c r="D39" s="615"/>
      <c r="E39" s="781"/>
      <c r="F39" s="782"/>
      <c r="G39" s="781"/>
      <c r="H39" s="1018"/>
      <c r="I39" s="563" t="s">
        <v>1305</v>
      </c>
      <c r="J39" s="563" t="s">
        <v>1805</v>
      </c>
      <c r="K39" s="298" t="s">
        <v>1515</v>
      </c>
    </row>
    <row r="40" spans="1:12">
      <c r="A40" s="784"/>
      <c r="B40" s="797"/>
      <c r="C40" s="564" t="s">
        <v>919</v>
      </c>
      <c r="D40" s="785"/>
      <c r="E40" s="786"/>
      <c r="F40" s="787"/>
      <c r="G40" s="786"/>
      <c r="H40" s="1019"/>
      <c r="I40" s="564"/>
      <c r="J40" s="564" t="s">
        <v>1806</v>
      </c>
      <c r="K40" s="303"/>
      <c r="L40" s="672">
        <v>83</v>
      </c>
    </row>
    <row r="41" spans="1:12" s="345" customFormat="1">
      <c r="A41" s="796"/>
      <c r="B41" s="796"/>
      <c r="C41" s="796"/>
      <c r="D41" s="796"/>
      <c r="E41" s="796"/>
      <c r="F41" s="796"/>
      <c r="G41" s="796"/>
      <c r="H41" s="997"/>
      <c r="I41" s="796"/>
      <c r="J41" s="796"/>
      <c r="K41" s="297"/>
      <c r="L41" s="33"/>
    </row>
    <row r="42" spans="1:12" s="345" customFormat="1">
      <c r="A42" s="796"/>
      <c r="B42" s="796"/>
      <c r="C42" s="796"/>
      <c r="D42" s="796"/>
      <c r="E42" s="796"/>
      <c r="F42" s="796"/>
      <c r="G42" s="796"/>
      <c r="H42" s="997"/>
      <c r="I42" s="796"/>
      <c r="J42" s="796"/>
      <c r="K42" s="297"/>
      <c r="L42" s="33"/>
    </row>
    <row r="43" spans="1:12" s="345" customFormat="1">
      <c r="A43" s="796"/>
      <c r="B43" s="796"/>
      <c r="C43" s="796"/>
      <c r="D43" s="796"/>
      <c r="E43" s="796"/>
      <c r="F43" s="796"/>
      <c r="G43" s="796"/>
      <c r="H43" s="997"/>
      <c r="I43" s="796"/>
      <c r="J43" s="796"/>
      <c r="K43" s="827">
        <v>83</v>
      </c>
      <c r="L43" s="33"/>
    </row>
    <row r="44" spans="1:12" s="345" customFormat="1">
      <c r="A44" s="796"/>
      <c r="B44" s="796"/>
      <c r="C44" s="796"/>
      <c r="D44" s="796"/>
      <c r="E44" s="796"/>
      <c r="F44" s="796"/>
      <c r="G44" s="796"/>
      <c r="H44" s="997"/>
      <c r="I44" s="796"/>
      <c r="J44" s="796"/>
      <c r="K44" s="297"/>
      <c r="L44" s="33"/>
    </row>
    <row r="45" spans="1:12">
      <c r="A45" s="790"/>
      <c r="B45" s="790"/>
      <c r="C45" s="790"/>
      <c r="D45" s="839" t="s">
        <v>403</v>
      </c>
      <c r="E45" s="1569" t="s">
        <v>404</v>
      </c>
      <c r="F45" s="1570"/>
      <c r="G45" s="1570"/>
      <c r="H45" s="1571"/>
      <c r="I45" s="839" t="s">
        <v>406</v>
      </c>
      <c r="J45" s="839" t="s">
        <v>408</v>
      </c>
      <c r="K45" s="281" t="s">
        <v>1039</v>
      </c>
    </row>
    <row r="46" spans="1:12">
      <c r="A46" s="841" t="s">
        <v>401</v>
      </c>
      <c r="B46" s="841" t="s">
        <v>130</v>
      </c>
      <c r="C46" s="841" t="s">
        <v>402</v>
      </c>
      <c r="D46" s="841" t="s">
        <v>411</v>
      </c>
      <c r="E46" s="839">
        <v>2561</v>
      </c>
      <c r="F46" s="839">
        <v>2562</v>
      </c>
      <c r="G46" s="839">
        <v>2563</v>
      </c>
      <c r="H46" s="986">
        <v>2564</v>
      </c>
      <c r="I46" s="841" t="s">
        <v>407</v>
      </c>
      <c r="J46" s="841" t="s">
        <v>409</v>
      </c>
      <c r="K46" s="283" t="s">
        <v>494</v>
      </c>
    </row>
    <row r="47" spans="1:12">
      <c r="A47" s="840"/>
      <c r="B47" s="840"/>
      <c r="C47" s="840"/>
      <c r="D47" s="840" t="s">
        <v>412</v>
      </c>
      <c r="E47" s="840" t="s">
        <v>405</v>
      </c>
      <c r="F47" s="840" t="s">
        <v>405</v>
      </c>
      <c r="G47" s="840" t="s">
        <v>405</v>
      </c>
      <c r="H47" s="987" t="s">
        <v>405</v>
      </c>
      <c r="I47" s="840"/>
      <c r="J47" s="840"/>
      <c r="K47" s="1067" t="s">
        <v>495</v>
      </c>
    </row>
    <row r="48" spans="1:12">
      <c r="A48" s="789">
        <v>10</v>
      </c>
      <c r="B48" s="177" t="s">
        <v>821</v>
      </c>
      <c r="C48" s="790" t="s">
        <v>1807</v>
      </c>
      <c r="D48" s="614" t="s">
        <v>796</v>
      </c>
      <c r="E48" s="992">
        <v>4000</v>
      </c>
      <c r="F48" s="992">
        <v>4000</v>
      </c>
      <c r="G48" s="992">
        <v>4000</v>
      </c>
      <c r="H48" s="999">
        <v>4000</v>
      </c>
      <c r="I48" s="790" t="s">
        <v>1187</v>
      </c>
      <c r="J48" s="790" t="s">
        <v>1808</v>
      </c>
      <c r="K48" s="292" t="s">
        <v>1514</v>
      </c>
    </row>
    <row r="49" spans="1:12">
      <c r="A49" s="251"/>
      <c r="B49" s="619"/>
      <c r="C49" s="563" t="s">
        <v>1809</v>
      </c>
      <c r="D49" s="615"/>
      <c r="E49" s="781"/>
      <c r="F49" s="783"/>
      <c r="G49" s="781"/>
      <c r="H49" s="1004"/>
      <c r="I49" s="563" t="s">
        <v>1305</v>
      </c>
      <c r="J49" s="563" t="s">
        <v>1810</v>
      </c>
      <c r="K49" s="298" t="s">
        <v>1515</v>
      </c>
    </row>
    <row r="50" spans="1:12">
      <c r="A50" s="564"/>
      <c r="B50" s="178"/>
      <c r="C50" s="564" t="s">
        <v>919</v>
      </c>
      <c r="D50" s="785"/>
      <c r="E50" s="786"/>
      <c r="F50" s="788"/>
      <c r="G50" s="786"/>
      <c r="H50" s="1020"/>
      <c r="I50" s="564"/>
      <c r="J50" s="564" t="s">
        <v>1811</v>
      </c>
      <c r="K50" s="303"/>
    </row>
    <row r="51" spans="1:12">
      <c r="A51" s="789">
        <v>11</v>
      </c>
      <c r="B51" s="86" t="s">
        <v>822</v>
      </c>
      <c r="C51" s="563" t="s">
        <v>1812</v>
      </c>
      <c r="D51" s="614" t="s">
        <v>796</v>
      </c>
      <c r="E51" s="781">
        <v>2000</v>
      </c>
      <c r="F51" s="1010">
        <v>2000</v>
      </c>
      <c r="G51" s="781">
        <v>2000</v>
      </c>
      <c r="H51" s="993">
        <v>2000</v>
      </c>
      <c r="I51" s="563" t="s">
        <v>1187</v>
      </c>
      <c r="J51" s="563" t="s">
        <v>1813</v>
      </c>
      <c r="K51" s="292" t="s">
        <v>1514</v>
      </c>
    </row>
    <row r="52" spans="1:12">
      <c r="A52" s="251"/>
      <c r="B52" s="175"/>
      <c r="C52" s="563" t="s">
        <v>1814</v>
      </c>
      <c r="D52" s="615"/>
      <c r="E52" s="781"/>
      <c r="F52" s="782"/>
      <c r="G52" s="781"/>
      <c r="H52" s="1004"/>
      <c r="I52" s="563" t="s">
        <v>1305</v>
      </c>
      <c r="J52" s="563" t="s">
        <v>1815</v>
      </c>
      <c r="K52" s="298" t="s">
        <v>1515</v>
      </c>
    </row>
    <row r="53" spans="1:12">
      <c r="A53" s="251"/>
      <c r="B53" s="175"/>
      <c r="C53" s="563" t="s">
        <v>1816</v>
      </c>
      <c r="D53" s="615"/>
      <c r="E53" s="781"/>
      <c r="F53" s="782"/>
      <c r="G53" s="781"/>
      <c r="H53" s="1004"/>
      <c r="I53" s="563"/>
      <c r="J53" s="563" t="s">
        <v>1817</v>
      </c>
      <c r="K53" s="298"/>
    </row>
    <row r="54" spans="1:12">
      <c r="A54" s="251"/>
      <c r="B54" s="175"/>
      <c r="C54" s="563" t="s">
        <v>1818</v>
      </c>
      <c r="D54" s="615"/>
      <c r="E54" s="781"/>
      <c r="F54" s="782"/>
      <c r="G54" s="781"/>
      <c r="H54" s="1004"/>
      <c r="I54" s="563"/>
      <c r="J54" s="563" t="s">
        <v>1819</v>
      </c>
      <c r="K54" s="298"/>
    </row>
    <row r="55" spans="1:12">
      <c r="A55" s="784"/>
      <c r="B55" s="564"/>
      <c r="C55" s="564"/>
      <c r="D55" s="785"/>
      <c r="E55" s="786"/>
      <c r="F55" s="787"/>
      <c r="G55" s="786"/>
      <c r="H55" s="1020"/>
      <c r="I55" s="564"/>
      <c r="J55" s="564" t="s">
        <v>1818</v>
      </c>
      <c r="K55" s="298"/>
    </row>
    <row r="56" spans="1:12">
      <c r="A56" s="789">
        <v>12</v>
      </c>
      <c r="B56" s="177" t="s">
        <v>823</v>
      </c>
      <c r="C56" s="790" t="s">
        <v>1820</v>
      </c>
      <c r="D56" s="614" t="s">
        <v>796</v>
      </c>
      <c r="E56" s="992">
        <v>2000</v>
      </c>
      <c r="F56" s="992">
        <v>2000</v>
      </c>
      <c r="G56" s="991">
        <v>2000</v>
      </c>
      <c r="H56" s="999">
        <v>2000</v>
      </c>
      <c r="I56" s="790" t="s">
        <v>1187</v>
      </c>
      <c r="J56" s="790" t="s">
        <v>1821</v>
      </c>
      <c r="K56" s="292" t="s">
        <v>1514</v>
      </c>
    </row>
    <row r="57" spans="1:12">
      <c r="A57" s="251"/>
      <c r="B57" s="619"/>
      <c r="C57" s="563" t="s">
        <v>1822</v>
      </c>
      <c r="D57" s="615"/>
      <c r="E57" s="781"/>
      <c r="F57" s="781"/>
      <c r="G57" s="783"/>
      <c r="H57" s="1006"/>
      <c r="I57" s="563" t="s">
        <v>1823</v>
      </c>
      <c r="J57" s="563" t="s">
        <v>1824</v>
      </c>
      <c r="K57" s="298" t="s">
        <v>1515</v>
      </c>
    </row>
    <row r="58" spans="1:12">
      <c r="A58" s="251"/>
      <c r="B58" s="619"/>
      <c r="C58" s="563" t="s">
        <v>1825</v>
      </c>
      <c r="D58" s="615"/>
      <c r="E58" s="781"/>
      <c r="F58" s="781"/>
      <c r="G58" s="783"/>
      <c r="H58" s="1006"/>
      <c r="I58" s="563" t="s">
        <v>1305</v>
      </c>
      <c r="J58" s="563" t="s">
        <v>1826</v>
      </c>
      <c r="K58" s="298"/>
    </row>
    <row r="59" spans="1:12">
      <c r="A59" s="251"/>
      <c r="B59" s="619"/>
      <c r="C59" s="563" t="s">
        <v>1827</v>
      </c>
      <c r="D59" s="615"/>
      <c r="E59" s="781"/>
      <c r="F59" s="781"/>
      <c r="G59" s="783"/>
      <c r="H59" s="1006"/>
      <c r="I59" s="563"/>
      <c r="J59" s="563" t="s">
        <v>1828</v>
      </c>
      <c r="K59" s="298"/>
    </row>
    <row r="60" spans="1:12">
      <c r="A60" s="251"/>
      <c r="B60" s="619"/>
      <c r="C60" s="563" t="s">
        <v>1829</v>
      </c>
      <c r="D60" s="615"/>
      <c r="E60" s="781"/>
      <c r="F60" s="781"/>
      <c r="G60" s="783"/>
      <c r="H60" s="1006"/>
      <c r="I60" s="563"/>
      <c r="J60" s="563" t="s">
        <v>1830</v>
      </c>
      <c r="K60" s="298"/>
    </row>
    <row r="61" spans="1:12">
      <c r="A61" s="784"/>
      <c r="B61" s="178"/>
      <c r="C61" s="564"/>
      <c r="D61" s="785"/>
      <c r="E61" s="786"/>
      <c r="F61" s="786"/>
      <c r="G61" s="788"/>
      <c r="H61" s="1021"/>
      <c r="I61" s="564"/>
      <c r="J61" s="564" t="s">
        <v>1831</v>
      </c>
      <c r="K61" s="303"/>
    </row>
    <row r="62" spans="1:12">
      <c r="A62" s="789">
        <v>13</v>
      </c>
      <c r="B62" s="86" t="s">
        <v>826</v>
      </c>
      <c r="C62" s="790" t="s">
        <v>1846</v>
      </c>
      <c r="D62" s="614" t="s">
        <v>796</v>
      </c>
      <c r="E62" s="992">
        <v>4000</v>
      </c>
      <c r="F62" s="992">
        <v>4000</v>
      </c>
      <c r="G62" s="992">
        <v>4000</v>
      </c>
      <c r="H62" s="999">
        <v>4000</v>
      </c>
      <c r="I62" s="790" t="s">
        <v>1187</v>
      </c>
      <c r="J62" s="795" t="s">
        <v>1847</v>
      </c>
      <c r="K62" s="292" t="s">
        <v>1514</v>
      </c>
    </row>
    <row r="63" spans="1:12">
      <c r="A63" s="251"/>
      <c r="B63" s="175"/>
      <c r="C63" s="563" t="s">
        <v>1848</v>
      </c>
      <c r="D63" s="615"/>
      <c r="E63" s="781"/>
      <c r="F63" s="783"/>
      <c r="G63" s="781"/>
      <c r="H63" s="1004"/>
      <c r="I63" s="563" t="s">
        <v>1823</v>
      </c>
      <c r="J63" s="796" t="s">
        <v>1849</v>
      </c>
      <c r="K63" s="298" t="s">
        <v>1515</v>
      </c>
      <c r="L63" s="672">
        <v>84</v>
      </c>
    </row>
    <row r="64" spans="1:12">
      <c r="A64" s="564"/>
      <c r="B64" s="564"/>
      <c r="C64" s="564" t="s">
        <v>1850</v>
      </c>
      <c r="D64" s="785"/>
      <c r="E64" s="786"/>
      <c r="F64" s="788"/>
      <c r="G64" s="786"/>
      <c r="H64" s="1020"/>
      <c r="I64" s="564" t="s">
        <v>1305</v>
      </c>
      <c r="J64" s="797" t="s">
        <v>1851</v>
      </c>
      <c r="K64" s="303"/>
    </row>
    <row r="65" spans="1:12" s="278" customFormat="1">
      <c r="A65" s="796"/>
      <c r="B65" s="796"/>
      <c r="C65" s="796"/>
      <c r="D65" s="796"/>
      <c r="E65" s="783"/>
      <c r="F65" s="783"/>
      <c r="G65" s="783"/>
      <c r="H65" s="1004"/>
      <c r="I65" s="796"/>
      <c r="J65" s="796"/>
      <c r="K65" s="924">
        <v>84</v>
      </c>
      <c r="L65" s="980"/>
    </row>
    <row r="66" spans="1:12" s="278" customFormat="1">
      <c r="A66" s="913"/>
      <c r="B66" s="983"/>
      <c r="C66" s="913"/>
      <c r="D66" s="913"/>
      <c r="E66" s="913"/>
      <c r="F66" s="913"/>
      <c r="G66" s="913"/>
      <c r="H66" s="1017"/>
      <c r="I66" s="913"/>
      <c r="J66" s="913"/>
      <c r="K66" s="1220"/>
      <c r="L66" s="821"/>
    </row>
    <row r="67" spans="1:12">
      <c r="A67" s="790"/>
      <c r="B67" s="790"/>
      <c r="C67" s="790"/>
      <c r="D67" s="839" t="s">
        <v>403</v>
      </c>
      <c r="E67" s="1569" t="s">
        <v>404</v>
      </c>
      <c r="F67" s="1570"/>
      <c r="G67" s="1570"/>
      <c r="H67" s="1571"/>
      <c r="I67" s="839" t="s">
        <v>406</v>
      </c>
      <c r="J67" s="839" t="s">
        <v>408</v>
      </c>
      <c r="K67" s="281" t="s">
        <v>1039</v>
      </c>
    </row>
    <row r="68" spans="1:12">
      <c r="A68" s="841" t="s">
        <v>401</v>
      </c>
      <c r="B68" s="841" t="s">
        <v>130</v>
      </c>
      <c r="C68" s="841" t="s">
        <v>402</v>
      </c>
      <c r="D68" s="841" t="s">
        <v>411</v>
      </c>
      <c r="E68" s="839">
        <v>2561</v>
      </c>
      <c r="F68" s="839">
        <v>2562</v>
      </c>
      <c r="G68" s="839">
        <v>2563</v>
      </c>
      <c r="H68" s="986">
        <v>2564</v>
      </c>
      <c r="I68" s="841" t="s">
        <v>407</v>
      </c>
      <c r="J68" s="841" t="s">
        <v>409</v>
      </c>
      <c r="K68" s="283" t="s">
        <v>494</v>
      </c>
    </row>
    <row r="69" spans="1:12">
      <c r="A69" s="840"/>
      <c r="B69" s="840"/>
      <c r="C69" s="840"/>
      <c r="D69" s="840" t="s">
        <v>412</v>
      </c>
      <c r="E69" s="840" t="s">
        <v>405</v>
      </c>
      <c r="F69" s="840" t="s">
        <v>405</v>
      </c>
      <c r="G69" s="840" t="s">
        <v>405</v>
      </c>
      <c r="H69" s="987" t="s">
        <v>405</v>
      </c>
      <c r="I69" s="840"/>
      <c r="J69" s="840"/>
      <c r="K69" s="1067" t="s">
        <v>495</v>
      </c>
    </row>
    <row r="70" spans="1:12">
      <c r="A70" s="799">
        <v>14</v>
      </c>
      <c r="B70" s="175" t="s">
        <v>825</v>
      </c>
      <c r="C70" s="796" t="s">
        <v>1832</v>
      </c>
      <c r="D70" s="563" t="s">
        <v>796</v>
      </c>
      <c r="E70" s="783">
        <v>4000</v>
      </c>
      <c r="F70" s="781">
        <v>4000</v>
      </c>
      <c r="G70" s="783">
        <v>4000</v>
      </c>
      <c r="H70" s="1006">
        <v>4000</v>
      </c>
      <c r="I70" s="796" t="s">
        <v>1187</v>
      </c>
      <c r="J70" s="563" t="s">
        <v>1833</v>
      </c>
      <c r="K70" s="74" t="s">
        <v>1514</v>
      </c>
    </row>
    <row r="71" spans="1:12">
      <c r="A71" s="799"/>
      <c r="B71" s="175"/>
      <c r="C71" s="796" t="s">
        <v>1834</v>
      </c>
      <c r="D71" s="563"/>
      <c r="E71" s="783"/>
      <c r="F71" s="781"/>
      <c r="G71" s="783"/>
      <c r="H71" s="1006"/>
      <c r="I71" s="796" t="s">
        <v>1305</v>
      </c>
      <c r="J71" s="563" t="s">
        <v>1835</v>
      </c>
      <c r="K71" s="74" t="s">
        <v>1515</v>
      </c>
    </row>
    <row r="72" spans="1:12">
      <c r="A72" s="799"/>
      <c r="B72" s="175"/>
      <c r="C72" s="796" t="s">
        <v>1836</v>
      </c>
      <c r="D72" s="563"/>
      <c r="E72" s="783"/>
      <c r="F72" s="781"/>
      <c r="G72" s="783"/>
      <c r="H72" s="1006"/>
      <c r="I72" s="796"/>
      <c r="J72" s="563" t="s">
        <v>1837</v>
      </c>
      <c r="K72" s="74"/>
    </row>
    <row r="73" spans="1:12">
      <c r="A73" s="799"/>
      <c r="B73" s="175"/>
      <c r="C73" s="796" t="s">
        <v>1838</v>
      </c>
      <c r="D73" s="563"/>
      <c r="E73" s="783"/>
      <c r="F73" s="781"/>
      <c r="G73" s="783"/>
      <c r="H73" s="1006"/>
      <c r="I73" s="796"/>
      <c r="J73" s="563" t="s">
        <v>1839</v>
      </c>
      <c r="K73" s="74"/>
    </row>
    <row r="74" spans="1:12">
      <c r="A74" s="1022"/>
      <c r="B74" s="87"/>
      <c r="C74" s="797"/>
      <c r="D74" s="564"/>
      <c r="E74" s="788"/>
      <c r="F74" s="786"/>
      <c r="G74" s="788"/>
      <c r="H74" s="1021"/>
      <c r="I74" s="797"/>
      <c r="J74" s="564" t="s">
        <v>1838</v>
      </c>
      <c r="K74" s="314"/>
    </row>
    <row r="75" spans="1:12">
      <c r="A75" s="251">
        <v>15</v>
      </c>
      <c r="B75" s="175" t="s">
        <v>828</v>
      </c>
      <c r="C75" s="563" t="s">
        <v>1863</v>
      </c>
      <c r="D75" s="615" t="s">
        <v>796</v>
      </c>
      <c r="E75" s="781">
        <v>1000</v>
      </c>
      <c r="F75" s="781">
        <v>1000</v>
      </c>
      <c r="G75" s="781">
        <v>1000</v>
      </c>
      <c r="H75" s="1006">
        <v>1000</v>
      </c>
      <c r="I75" s="563" t="s">
        <v>1154</v>
      </c>
      <c r="J75" s="563" t="s">
        <v>1864</v>
      </c>
      <c r="K75" s="298" t="s">
        <v>1514</v>
      </c>
    </row>
    <row r="76" spans="1:12">
      <c r="A76" s="251"/>
      <c r="B76" s="175"/>
      <c r="C76" s="563" t="s">
        <v>1865</v>
      </c>
      <c r="D76" s="615"/>
      <c r="E76" s="781"/>
      <c r="F76" s="783"/>
      <c r="G76" s="781"/>
      <c r="H76" s="1004"/>
      <c r="I76" s="563" t="s">
        <v>1866</v>
      </c>
      <c r="J76" s="563" t="s">
        <v>1867</v>
      </c>
      <c r="K76" s="298" t="s">
        <v>1515</v>
      </c>
    </row>
    <row r="77" spans="1:12">
      <c r="A77" s="251"/>
      <c r="B77" s="175"/>
      <c r="C77" s="563" t="s">
        <v>1868</v>
      </c>
      <c r="D77" s="615"/>
      <c r="E77" s="781"/>
      <c r="F77" s="783"/>
      <c r="G77" s="781"/>
      <c r="H77" s="1004"/>
      <c r="I77" s="563" t="s">
        <v>1869</v>
      </c>
      <c r="J77" s="563" t="s">
        <v>1870</v>
      </c>
      <c r="K77" s="298"/>
    </row>
    <row r="78" spans="1:12">
      <c r="A78" s="784"/>
      <c r="B78" s="1023"/>
      <c r="C78" s="564"/>
      <c r="D78" s="785"/>
      <c r="E78" s="786"/>
      <c r="F78" s="788"/>
      <c r="G78" s="786"/>
      <c r="H78" s="1020"/>
      <c r="I78" s="564" t="s">
        <v>1069</v>
      </c>
      <c r="J78" s="797" t="s">
        <v>1868</v>
      </c>
      <c r="K78" s="298"/>
    </row>
    <row r="79" spans="1:12">
      <c r="A79" s="789">
        <v>16</v>
      </c>
      <c r="B79" s="1024" t="s">
        <v>817</v>
      </c>
      <c r="C79" s="790" t="s">
        <v>1871</v>
      </c>
      <c r="D79" s="614" t="s">
        <v>796</v>
      </c>
      <c r="E79" s="992">
        <v>334900</v>
      </c>
      <c r="F79" s="992">
        <v>334900</v>
      </c>
      <c r="G79" s="992">
        <v>334900</v>
      </c>
      <c r="H79" s="999">
        <v>334900</v>
      </c>
      <c r="I79" s="790" t="s">
        <v>1187</v>
      </c>
      <c r="J79" s="790" t="s">
        <v>1872</v>
      </c>
      <c r="K79" s="292" t="s">
        <v>1514</v>
      </c>
    </row>
    <row r="80" spans="1:12">
      <c r="A80" s="251"/>
      <c r="B80" s="1025"/>
      <c r="C80" s="563" t="s">
        <v>1873</v>
      </c>
      <c r="D80" s="615"/>
      <c r="E80" s="781"/>
      <c r="F80" s="783"/>
      <c r="G80" s="781"/>
      <c r="H80" s="1004"/>
      <c r="I80" s="563" t="s">
        <v>1305</v>
      </c>
      <c r="J80" s="563" t="s">
        <v>1874</v>
      </c>
      <c r="K80" s="298" t="s">
        <v>1515</v>
      </c>
    </row>
    <row r="81" spans="1:12">
      <c r="A81" s="251"/>
      <c r="B81" s="1025"/>
      <c r="C81" s="563" t="s">
        <v>1875</v>
      </c>
      <c r="D81" s="615"/>
      <c r="E81" s="781"/>
      <c r="F81" s="783"/>
      <c r="G81" s="781"/>
      <c r="H81" s="1004"/>
      <c r="I81" s="563"/>
      <c r="J81" s="563" t="s">
        <v>1876</v>
      </c>
      <c r="K81" s="298"/>
    </row>
    <row r="82" spans="1:12">
      <c r="A82" s="784"/>
      <c r="B82" s="87"/>
      <c r="C82" s="564"/>
      <c r="D82" s="785"/>
      <c r="E82" s="786"/>
      <c r="F82" s="788"/>
      <c r="G82" s="786"/>
      <c r="H82" s="1020"/>
      <c r="I82" s="564"/>
      <c r="J82" s="797" t="s">
        <v>1877</v>
      </c>
      <c r="K82" s="303"/>
    </row>
    <row r="83" spans="1:12">
      <c r="A83" s="789">
        <v>17</v>
      </c>
      <c r="B83" s="86" t="s">
        <v>818</v>
      </c>
      <c r="C83" s="790" t="s">
        <v>1878</v>
      </c>
      <c r="D83" s="614" t="s">
        <v>796</v>
      </c>
      <c r="E83" s="992">
        <v>1000</v>
      </c>
      <c r="F83" s="992">
        <v>1000</v>
      </c>
      <c r="G83" s="992">
        <v>1000</v>
      </c>
      <c r="H83" s="999">
        <v>1000</v>
      </c>
      <c r="I83" s="790" t="s">
        <v>1154</v>
      </c>
      <c r="J83" s="790" t="s">
        <v>1879</v>
      </c>
      <c r="K83" s="292" t="s">
        <v>1514</v>
      </c>
      <c r="L83" s="672">
        <v>85</v>
      </c>
    </row>
    <row r="84" spans="1:12">
      <c r="A84" s="251"/>
      <c r="B84" s="175"/>
      <c r="C84" s="563" t="s">
        <v>1880</v>
      </c>
      <c r="D84" s="615"/>
      <c r="E84" s="781"/>
      <c r="F84" s="783"/>
      <c r="G84" s="781"/>
      <c r="H84" s="1004"/>
      <c r="I84" s="563" t="s">
        <v>1881</v>
      </c>
      <c r="J84" s="563" t="s">
        <v>1882</v>
      </c>
      <c r="K84" s="298" t="s">
        <v>1515</v>
      </c>
    </row>
    <row r="85" spans="1:12">
      <c r="A85" s="251"/>
      <c r="B85" s="175"/>
      <c r="C85" s="563" t="s">
        <v>1883</v>
      </c>
      <c r="D85" s="615"/>
      <c r="E85" s="781"/>
      <c r="F85" s="783"/>
      <c r="G85" s="781"/>
      <c r="H85" s="1004"/>
      <c r="I85" s="563" t="s">
        <v>1884</v>
      </c>
      <c r="J85" s="563" t="s">
        <v>1885</v>
      </c>
      <c r="K85" s="298"/>
    </row>
    <row r="86" spans="1:12">
      <c r="A86" s="784"/>
      <c r="B86" s="1026"/>
      <c r="C86" s="564"/>
      <c r="D86" s="785"/>
      <c r="E86" s="786"/>
      <c r="F86" s="788"/>
      <c r="G86" s="786"/>
      <c r="H86" s="1020"/>
      <c r="I86" s="564"/>
      <c r="J86" s="564" t="s">
        <v>1886</v>
      </c>
      <c r="K86" s="303"/>
    </row>
    <row r="87" spans="1:12" s="278" customFormat="1">
      <c r="A87" s="807"/>
      <c r="B87" s="1029"/>
      <c r="C87" s="796"/>
      <c r="D87" s="796"/>
      <c r="E87" s="783"/>
      <c r="F87" s="783"/>
      <c r="G87" s="783"/>
      <c r="H87" s="1004"/>
      <c r="I87" s="796"/>
      <c r="J87" s="796"/>
      <c r="K87" s="924">
        <v>85</v>
      </c>
      <c r="L87" s="980"/>
    </row>
    <row r="88" spans="1:12">
      <c r="A88" s="796"/>
      <c r="B88" s="796"/>
      <c r="C88" s="796"/>
      <c r="D88" s="796"/>
      <c r="E88" s="796"/>
      <c r="F88" s="796"/>
      <c r="G88" s="796"/>
      <c r="H88" s="997"/>
      <c r="I88" s="796"/>
      <c r="J88" s="796"/>
      <c r="K88" s="1220"/>
    </row>
    <row r="89" spans="1:12">
      <c r="A89" s="790"/>
      <c r="B89" s="790"/>
      <c r="C89" s="790"/>
      <c r="D89" s="839" t="s">
        <v>403</v>
      </c>
      <c r="E89" s="1569" t="s">
        <v>404</v>
      </c>
      <c r="F89" s="1570"/>
      <c r="G89" s="1570"/>
      <c r="H89" s="1571"/>
      <c r="I89" s="839" t="s">
        <v>406</v>
      </c>
      <c r="J89" s="839" t="s">
        <v>408</v>
      </c>
      <c r="K89" s="281" t="s">
        <v>1039</v>
      </c>
    </row>
    <row r="90" spans="1:12">
      <c r="A90" s="841" t="s">
        <v>401</v>
      </c>
      <c r="B90" s="841" t="s">
        <v>130</v>
      </c>
      <c r="C90" s="841" t="s">
        <v>402</v>
      </c>
      <c r="D90" s="841" t="s">
        <v>411</v>
      </c>
      <c r="E90" s="839">
        <v>2561</v>
      </c>
      <c r="F90" s="839">
        <v>2562</v>
      </c>
      <c r="G90" s="839">
        <v>2563</v>
      </c>
      <c r="H90" s="986">
        <v>2564</v>
      </c>
      <c r="I90" s="841" t="s">
        <v>407</v>
      </c>
      <c r="J90" s="841" t="s">
        <v>409</v>
      </c>
      <c r="K90" s="283" t="s">
        <v>494</v>
      </c>
    </row>
    <row r="91" spans="1:12">
      <c r="A91" s="840"/>
      <c r="B91" s="840"/>
      <c r="C91" s="840"/>
      <c r="D91" s="840" t="s">
        <v>412</v>
      </c>
      <c r="E91" s="840" t="s">
        <v>405</v>
      </c>
      <c r="F91" s="840" t="s">
        <v>405</v>
      </c>
      <c r="G91" s="840" t="s">
        <v>405</v>
      </c>
      <c r="H91" s="987" t="s">
        <v>405</v>
      </c>
      <c r="I91" s="840"/>
      <c r="J91" s="840"/>
      <c r="K91" s="1067" t="s">
        <v>495</v>
      </c>
    </row>
    <row r="92" spans="1:12">
      <c r="A92" s="789">
        <v>18</v>
      </c>
      <c r="B92" s="86" t="s">
        <v>819</v>
      </c>
      <c r="C92" s="790" t="s">
        <v>1887</v>
      </c>
      <c r="D92" s="614" t="s">
        <v>796</v>
      </c>
      <c r="E92" s="992">
        <v>1000</v>
      </c>
      <c r="F92" s="992">
        <v>1000</v>
      </c>
      <c r="G92" s="992">
        <v>1000</v>
      </c>
      <c r="H92" s="999">
        <v>1000</v>
      </c>
      <c r="I92" s="790" t="s">
        <v>1154</v>
      </c>
      <c r="J92" s="790" t="s">
        <v>1888</v>
      </c>
      <c r="K92" s="292" t="s">
        <v>1514</v>
      </c>
    </row>
    <row r="93" spans="1:12">
      <c r="A93" s="251"/>
      <c r="B93" s="175"/>
      <c r="C93" s="563" t="s">
        <v>1889</v>
      </c>
      <c r="D93" s="615"/>
      <c r="E93" s="781"/>
      <c r="F93" s="782"/>
      <c r="G93" s="781"/>
      <c r="H93" s="1004"/>
      <c r="I93" s="563" t="s">
        <v>1890</v>
      </c>
      <c r="J93" s="563" t="s">
        <v>1891</v>
      </c>
      <c r="K93" s="298" t="s">
        <v>1515</v>
      </c>
    </row>
    <row r="94" spans="1:12">
      <c r="A94" s="251"/>
      <c r="B94" s="175"/>
      <c r="C94" s="563" t="s">
        <v>1892</v>
      </c>
      <c r="D94" s="615"/>
      <c r="E94" s="781"/>
      <c r="F94" s="782"/>
      <c r="G94" s="781"/>
      <c r="H94" s="1004"/>
      <c r="I94" s="563" t="s">
        <v>1893</v>
      </c>
      <c r="J94" s="563" t="s">
        <v>1893</v>
      </c>
      <c r="K94" s="298"/>
    </row>
    <row r="95" spans="1:12">
      <c r="A95" s="784"/>
      <c r="B95" s="564"/>
      <c r="C95" s="564"/>
      <c r="D95" s="785"/>
      <c r="E95" s="786"/>
      <c r="F95" s="787"/>
      <c r="G95" s="786"/>
      <c r="H95" s="1020"/>
      <c r="I95" s="564" t="s">
        <v>1894</v>
      </c>
      <c r="J95" s="785"/>
      <c r="K95" s="303"/>
    </row>
    <row r="96" spans="1:12">
      <c r="A96" s="251">
        <v>19</v>
      </c>
      <c r="B96" s="175" t="s">
        <v>1041</v>
      </c>
      <c r="C96" s="563" t="s">
        <v>1895</v>
      </c>
      <c r="D96" s="615" t="s">
        <v>796</v>
      </c>
      <c r="E96" s="781">
        <v>1000</v>
      </c>
      <c r="F96" s="781">
        <v>1000</v>
      </c>
      <c r="G96" s="781">
        <v>1000</v>
      </c>
      <c r="H96" s="1006">
        <v>1000</v>
      </c>
      <c r="I96" s="563" t="s">
        <v>1154</v>
      </c>
      <c r="J96" s="563" t="s">
        <v>1896</v>
      </c>
      <c r="K96" s="298" t="s">
        <v>1514</v>
      </c>
    </row>
    <row r="97" spans="1:12">
      <c r="A97" s="251"/>
      <c r="B97" s="175" t="s">
        <v>1042</v>
      </c>
      <c r="C97" s="563" t="s">
        <v>1897</v>
      </c>
      <c r="D97" s="615"/>
      <c r="E97" s="781"/>
      <c r="F97" s="783"/>
      <c r="G97" s="781"/>
      <c r="H97" s="1004"/>
      <c r="I97" s="563" t="s">
        <v>1898</v>
      </c>
      <c r="J97" s="563" t="s">
        <v>1899</v>
      </c>
      <c r="K97" s="298" t="s">
        <v>1515</v>
      </c>
    </row>
    <row r="98" spans="1:12">
      <c r="A98" s="251"/>
      <c r="B98" s="175"/>
      <c r="C98" s="563"/>
      <c r="D98" s="615"/>
      <c r="E98" s="781"/>
      <c r="F98" s="783"/>
      <c r="G98" s="781"/>
      <c r="H98" s="1004"/>
      <c r="I98" s="563" t="s">
        <v>1900</v>
      </c>
      <c r="J98" s="796" t="s">
        <v>1901</v>
      </c>
      <c r="K98" s="298"/>
    </row>
    <row r="99" spans="1:12">
      <c r="A99" s="789">
        <v>20</v>
      </c>
      <c r="B99" s="86" t="s">
        <v>820</v>
      </c>
      <c r="C99" s="790" t="s">
        <v>1812</v>
      </c>
      <c r="D99" s="614" t="s">
        <v>796</v>
      </c>
      <c r="E99" s="992">
        <v>12000</v>
      </c>
      <c r="F99" s="992">
        <v>12000</v>
      </c>
      <c r="G99" s="992">
        <v>12000</v>
      </c>
      <c r="H99" s="999">
        <v>12000</v>
      </c>
      <c r="I99" s="790" t="s">
        <v>1187</v>
      </c>
      <c r="J99" s="790" t="s">
        <v>1813</v>
      </c>
      <c r="K99" s="292" t="s">
        <v>1514</v>
      </c>
    </row>
    <row r="100" spans="1:12">
      <c r="A100" s="251"/>
      <c r="B100" s="175"/>
      <c r="C100" s="563" t="s">
        <v>1902</v>
      </c>
      <c r="D100" s="615"/>
      <c r="E100" s="781"/>
      <c r="F100" s="783"/>
      <c r="G100" s="781"/>
      <c r="H100" s="1004"/>
      <c r="I100" s="563" t="s">
        <v>1305</v>
      </c>
      <c r="J100" s="298" t="s">
        <v>1902</v>
      </c>
      <c r="K100" s="298"/>
    </row>
    <row r="101" spans="1:12">
      <c r="A101" s="789">
        <v>21</v>
      </c>
      <c r="B101" s="86" t="s">
        <v>835</v>
      </c>
      <c r="C101" s="790" t="s">
        <v>1913</v>
      </c>
      <c r="D101" s="614" t="s">
        <v>796</v>
      </c>
      <c r="E101" s="992">
        <v>2000</v>
      </c>
      <c r="F101" s="992">
        <v>2000</v>
      </c>
      <c r="G101" s="992">
        <v>2000</v>
      </c>
      <c r="H101" s="999">
        <v>2000</v>
      </c>
      <c r="I101" s="790" t="s">
        <v>1914</v>
      </c>
      <c r="J101" s="790" t="s">
        <v>1915</v>
      </c>
      <c r="K101" s="292" t="s">
        <v>1514</v>
      </c>
    </row>
    <row r="102" spans="1:12">
      <c r="A102" s="784"/>
      <c r="B102" s="87"/>
      <c r="C102" s="564" t="s">
        <v>1916</v>
      </c>
      <c r="D102" s="785"/>
      <c r="E102" s="786"/>
      <c r="F102" s="788"/>
      <c r="G102" s="786"/>
      <c r="H102" s="1020"/>
      <c r="I102" s="564" t="s">
        <v>1917</v>
      </c>
      <c r="J102" s="564" t="s">
        <v>1918</v>
      </c>
      <c r="K102" s="303" t="s">
        <v>1515</v>
      </c>
    </row>
    <row r="103" spans="1:12">
      <c r="A103" s="789">
        <v>22</v>
      </c>
      <c r="B103" s="86" t="s">
        <v>840</v>
      </c>
      <c r="C103" s="790" t="s">
        <v>1913</v>
      </c>
      <c r="D103" s="614" t="s">
        <v>796</v>
      </c>
      <c r="E103" s="992">
        <v>4000</v>
      </c>
      <c r="F103" s="992">
        <v>4000</v>
      </c>
      <c r="G103" s="992">
        <v>4000</v>
      </c>
      <c r="H103" s="999">
        <v>4000</v>
      </c>
      <c r="I103" s="790" t="s">
        <v>1144</v>
      </c>
      <c r="J103" s="795" t="s">
        <v>1915</v>
      </c>
      <c r="K103" s="292" t="s">
        <v>1514</v>
      </c>
    </row>
    <row r="104" spans="1:12">
      <c r="A104" s="251"/>
      <c r="B104" s="175"/>
      <c r="C104" s="563" t="s">
        <v>1919</v>
      </c>
      <c r="D104" s="615"/>
      <c r="E104" s="781"/>
      <c r="F104" s="783"/>
      <c r="G104" s="781"/>
      <c r="H104" s="1018"/>
      <c r="I104" s="563" t="s">
        <v>1920</v>
      </c>
      <c r="J104" s="796" t="s">
        <v>1921</v>
      </c>
      <c r="K104" s="298" t="s">
        <v>1515</v>
      </c>
    </row>
    <row r="105" spans="1:12">
      <c r="A105" s="784"/>
      <c r="B105" s="87"/>
      <c r="C105" s="564"/>
      <c r="D105" s="785"/>
      <c r="E105" s="786"/>
      <c r="F105" s="788"/>
      <c r="G105" s="786"/>
      <c r="H105" s="1019"/>
      <c r="I105" s="564" t="s">
        <v>1104</v>
      </c>
      <c r="J105" s="797"/>
      <c r="K105" s="303"/>
    </row>
    <row r="106" spans="1:12" s="278" customFormat="1">
      <c r="A106" s="789">
        <v>23</v>
      </c>
      <c r="B106" s="86" t="s">
        <v>841</v>
      </c>
      <c r="C106" s="790" t="s">
        <v>1913</v>
      </c>
      <c r="D106" s="614" t="s">
        <v>796</v>
      </c>
      <c r="E106" s="992">
        <v>4000</v>
      </c>
      <c r="F106" s="992">
        <v>4000</v>
      </c>
      <c r="G106" s="992">
        <v>4000</v>
      </c>
      <c r="H106" s="999">
        <v>4000</v>
      </c>
      <c r="I106" s="790" t="s">
        <v>1144</v>
      </c>
      <c r="J106" s="795" t="s">
        <v>1915</v>
      </c>
      <c r="K106" s="292" t="s">
        <v>1514</v>
      </c>
      <c r="L106" s="821"/>
    </row>
    <row r="107" spans="1:12" s="278" customFormat="1">
      <c r="A107" s="251"/>
      <c r="B107" s="175"/>
      <c r="C107" s="563" t="s">
        <v>1922</v>
      </c>
      <c r="D107" s="615"/>
      <c r="E107" s="781"/>
      <c r="F107" s="782"/>
      <c r="G107" s="781"/>
      <c r="H107" s="1004"/>
      <c r="I107" s="563" t="s">
        <v>1920</v>
      </c>
      <c r="J107" s="796" t="s">
        <v>1923</v>
      </c>
      <c r="K107" s="298" t="s">
        <v>1515</v>
      </c>
      <c r="L107" s="980"/>
    </row>
    <row r="108" spans="1:12" s="278" customFormat="1">
      <c r="A108" s="784"/>
      <c r="B108" s="564"/>
      <c r="C108" s="564"/>
      <c r="D108" s="785"/>
      <c r="E108" s="786"/>
      <c r="F108" s="787"/>
      <c r="G108" s="786"/>
      <c r="H108" s="1020"/>
      <c r="I108" s="564" t="s">
        <v>1104</v>
      </c>
      <c r="J108" s="785"/>
      <c r="K108" s="303"/>
      <c r="L108" s="821"/>
    </row>
    <row r="109" spans="1:12" s="278" customFormat="1" ht="31.5" customHeight="1">
      <c r="A109" s="807"/>
      <c r="B109" s="796"/>
      <c r="C109" s="796"/>
      <c r="D109" s="796"/>
      <c r="E109" s="783"/>
      <c r="F109" s="783"/>
      <c r="G109" s="783"/>
      <c r="H109" s="1004"/>
      <c r="I109" s="796"/>
      <c r="J109" s="796"/>
      <c r="K109" s="924">
        <v>86</v>
      </c>
      <c r="L109" s="1056">
        <v>86</v>
      </c>
    </row>
    <row r="110" spans="1:12">
      <c r="A110" s="790"/>
      <c r="B110" s="790"/>
      <c r="C110" s="790"/>
      <c r="D110" s="839" t="s">
        <v>403</v>
      </c>
      <c r="E110" s="1569" t="s">
        <v>404</v>
      </c>
      <c r="F110" s="1570"/>
      <c r="G110" s="1570"/>
      <c r="H110" s="1571"/>
      <c r="I110" s="839" t="s">
        <v>406</v>
      </c>
      <c r="J110" s="839" t="s">
        <v>408</v>
      </c>
      <c r="K110" s="281" t="s">
        <v>1039</v>
      </c>
    </row>
    <row r="111" spans="1:12">
      <c r="A111" s="841" t="s">
        <v>401</v>
      </c>
      <c r="B111" s="841" t="s">
        <v>130</v>
      </c>
      <c r="C111" s="841" t="s">
        <v>402</v>
      </c>
      <c r="D111" s="841" t="s">
        <v>411</v>
      </c>
      <c r="E111" s="839">
        <v>2561</v>
      </c>
      <c r="F111" s="839">
        <v>2562</v>
      </c>
      <c r="G111" s="839">
        <v>2563</v>
      </c>
      <c r="H111" s="986">
        <v>2564</v>
      </c>
      <c r="I111" s="841" t="s">
        <v>407</v>
      </c>
      <c r="J111" s="841" t="s">
        <v>409</v>
      </c>
      <c r="K111" s="283" t="s">
        <v>494</v>
      </c>
    </row>
    <row r="112" spans="1:12">
      <c r="A112" s="841"/>
      <c r="B112" s="840"/>
      <c r="C112" s="840"/>
      <c r="D112" s="840" t="s">
        <v>412</v>
      </c>
      <c r="E112" s="840" t="s">
        <v>405</v>
      </c>
      <c r="F112" s="840" t="s">
        <v>405</v>
      </c>
      <c r="G112" s="840" t="s">
        <v>405</v>
      </c>
      <c r="H112" s="987" t="s">
        <v>405</v>
      </c>
      <c r="I112" s="840"/>
      <c r="J112" s="840"/>
      <c r="K112" s="1067" t="s">
        <v>495</v>
      </c>
    </row>
    <row r="113" spans="1:14">
      <c r="A113" s="789">
        <v>24</v>
      </c>
      <c r="B113" s="1027" t="s">
        <v>836</v>
      </c>
      <c r="C113" s="790" t="s">
        <v>1924</v>
      </c>
      <c r="D113" s="614" t="s">
        <v>796</v>
      </c>
      <c r="E113" s="992">
        <v>2000</v>
      </c>
      <c r="F113" s="992">
        <v>2000</v>
      </c>
      <c r="G113" s="992">
        <v>2000</v>
      </c>
      <c r="H113" s="999">
        <v>2000</v>
      </c>
      <c r="I113" s="790" t="s">
        <v>1187</v>
      </c>
      <c r="J113" s="790" t="s">
        <v>1925</v>
      </c>
      <c r="K113" s="292" t="s">
        <v>1514</v>
      </c>
    </row>
    <row r="114" spans="1:14">
      <c r="A114" s="251"/>
      <c r="B114" s="619"/>
      <c r="C114" s="563" t="s">
        <v>1926</v>
      </c>
      <c r="D114" s="615"/>
      <c r="E114" s="781"/>
      <c r="F114" s="783"/>
      <c r="G114" s="781"/>
      <c r="H114" s="1004"/>
      <c r="I114" s="563" t="s">
        <v>1305</v>
      </c>
      <c r="J114" s="563" t="s">
        <v>1927</v>
      </c>
      <c r="K114" s="298" t="s">
        <v>1515</v>
      </c>
    </row>
    <row r="115" spans="1:14" s="278" customFormat="1">
      <c r="A115" s="251"/>
      <c r="B115" s="619"/>
      <c r="C115" s="563" t="s">
        <v>1928</v>
      </c>
      <c r="D115" s="615"/>
      <c r="E115" s="781"/>
      <c r="F115" s="783"/>
      <c r="G115" s="781"/>
      <c r="H115" s="1004"/>
      <c r="I115" s="563"/>
      <c r="J115" s="563" t="s">
        <v>1929</v>
      </c>
      <c r="K115" s="298"/>
      <c r="L115" s="980"/>
    </row>
    <row r="116" spans="1:14">
      <c r="A116" s="784"/>
      <c r="B116" s="913"/>
      <c r="C116" s="564" t="s">
        <v>1930</v>
      </c>
      <c r="D116" s="785"/>
      <c r="E116" s="786"/>
      <c r="F116" s="788"/>
      <c r="G116" s="786"/>
      <c r="H116" s="1020"/>
      <c r="I116" s="564"/>
      <c r="J116" s="564" t="s">
        <v>1931</v>
      </c>
      <c r="K116" s="298"/>
    </row>
    <row r="117" spans="1:14">
      <c r="A117" s="251">
        <v>25</v>
      </c>
      <c r="B117" s="1028" t="s">
        <v>838</v>
      </c>
      <c r="C117" s="614" t="s">
        <v>1945</v>
      </c>
      <c r="D117" s="614" t="s">
        <v>796</v>
      </c>
      <c r="E117" s="992">
        <v>2000</v>
      </c>
      <c r="F117" s="992">
        <v>2000</v>
      </c>
      <c r="G117" s="992">
        <v>2000</v>
      </c>
      <c r="H117" s="999">
        <v>2000</v>
      </c>
      <c r="I117" s="790" t="s">
        <v>1914</v>
      </c>
      <c r="J117" s="614" t="s">
        <v>1946</v>
      </c>
      <c r="K117" s="292" t="s">
        <v>1514</v>
      </c>
    </row>
    <row r="118" spans="1:14">
      <c r="A118" s="251"/>
      <c r="B118" s="1027"/>
      <c r="C118" s="615" t="s">
        <v>1947</v>
      </c>
      <c r="D118" s="615"/>
      <c r="E118" s="781"/>
      <c r="F118" s="782"/>
      <c r="G118" s="781"/>
      <c r="H118" s="1004"/>
      <c r="I118" s="563" t="s">
        <v>1917</v>
      </c>
      <c r="J118" s="615" t="s">
        <v>1948</v>
      </c>
      <c r="K118" s="298" t="s">
        <v>1515</v>
      </c>
    </row>
    <row r="119" spans="1:14">
      <c r="A119" s="251"/>
      <c r="B119" s="785"/>
      <c r="C119" s="785"/>
      <c r="D119" s="785"/>
      <c r="E119" s="786"/>
      <c r="F119" s="787"/>
      <c r="G119" s="786"/>
      <c r="H119" s="1020"/>
      <c r="I119" s="564"/>
      <c r="J119" s="785" t="s">
        <v>1070</v>
      </c>
      <c r="K119" s="303"/>
    </row>
    <row r="120" spans="1:14">
      <c r="A120" s="789">
        <v>26</v>
      </c>
      <c r="B120" s="86" t="s">
        <v>842</v>
      </c>
      <c r="C120" s="790" t="s">
        <v>1949</v>
      </c>
      <c r="D120" s="614" t="s">
        <v>796</v>
      </c>
      <c r="E120" s="992">
        <v>4500</v>
      </c>
      <c r="F120" s="992">
        <v>4500</v>
      </c>
      <c r="G120" s="992">
        <v>4500</v>
      </c>
      <c r="H120" s="999">
        <v>4500</v>
      </c>
      <c r="I120" s="790" t="s">
        <v>1187</v>
      </c>
      <c r="J120" s="790" t="s">
        <v>1950</v>
      </c>
      <c r="K120" s="292" t="s">
        <v>1514</v>
      </c>
    </row>
    <row r="121" spans="1:14" s="278" customFormat="1">
      <c r="A121" s="251"/>
      <c r="B121" s="175"/>
      <c r="C121" s="563" t="s">
        <v>1951</v>
      </c>
      <c r="D121" s="615"/>
      <c r="E121" s="781"/>
      <c r="F121" s="783"/>
      <c r="G121" s="781"/>
      <c r="H121" s="1004"/>
      <c r="I121" s="563" t="s">
        <v>1305</v>
      </c>
      <c r="J121" s="563" t="s">
        <v>1952</v>
      </c>
      <c r="K121" s="298" t="s">
        <v>1515</v>
      </c>
      <c r="L121" s="821"/>
    </row>
    <row r="122" spans="1:14" s="278" customFormat="1">
      <c r="A122" s="784"/>
      <c r="B122" s="563"/>
      <c r="C122" s="564" t="s">
        <v>919</v>
      </c>
      <c r="D122" s="785"/>
      <c r="E122" s="786"/>
      <c r="F122" s="788"/>
      <c r="G122" s="786"/>
      <c r="H122" s="1020"/>
      <c r="I122" s="564"/>
      <c r="J122" s="564" t="s">
        <v>1953</v>
      </c>
      <c r="K122" s="298"/>
      <c r="L122" s="821"/>
    </row>
    <row r="123" spans="1:14" s="278" customFormat="1">
      <c r="A123" s="789">
        <v>27</v>
      </c>
      <c r="B123" s="86" t="s">
        <v>3281</v>
      </c>
      <c r="C123" s="988" t="s">
        <v>1298</v>
      </c>
      <c r="D123" s="989" t="s">
        <v>1303</v>
      </c>
      <c r="E123" s="990">
        <v>30000</v>
      </c>
      <c r="F123" s="991">
        <v>30000</v>
      </c>
      <c r="G123" s="992">
        <v>30000</v>
      </c>
      <c r="H123" s="993">
        <v>30000</v>
      </c>
      <c r="I123" s="790" t="s">
        <v>1299</v>
      </c>
      <c r="J123" s="795" t="s">
        <v>2863</v>
      </c>
      <c r="K123" s="292" t="s">
        <v>1514</v>
      </c>
      <c r="L123" s="833"/>
    </row>
    <row r="124" spans="1:14" s="278" customFormat="1">
      <c r="A124" s="251"/>
      <c r="B124" s="175" t="s">
        <v>3282</v>
      </c>
      <c r="C124" s="994" t="s">
        <v>1297</v>
      </c>
      <c r="D124" s="995"/>
      <c r="E124" s="996"/>
      <c r="F124" s="796"/>
      <c r="G124" s="563"/>
      <c r="H124" s="997"/>
      <c r="I124" s="563" t="s">
        <v>2866</v>
      </c>
      <c r="J124" s="796" t="s">
        <v>2864</v>
      </c>
      <c r="K124" s="298" t="s">
        <v>1515</v>
      </c>
      <c r="L124" s="929"/>
    </row>
    <row r="125" spans="1:14" s="278" customFormat="1">
      <c r="A125" s="784"/>
      <c r="B125" s="563"/>
      <c r="C125" s="564"/>
      <c r="D125" s="785"/>
      <c r="E125" s="786"/>
      <c r="F125" s="788"/>
      <c r="G125" s="786"/>
      <c r="H125" s="1020"/>
      <c r="I125" s="564" t="s">
        <v>2867</v>
      </c>
      <c r="J125" s="564" t="s">
        <v>2865</v>
      </c>
      <c r="K125" s="298"/>
      <c r="L125" s="929"/>
    </row>
    <row r="126" spans="1:14" s="278" customFormat="1">
      <c r="A126" s="789">
        <v>28</v>
      </c>
      <c r="B126" s="86" t="s">
        <v>2861</v>
      </c>
      <c r="C126" s="988" t="s">
        <v>1298</v>
      </c>
      <c r="D126" s="989" t="s">
        <v>1303</v>
      </c>
      <c r="E126" s="990">
        <v>30000</v>
      </c>
      <c r="F126" s="991">
        <v>30000</v>
      </c>
      <c r="G126" s="992">
        <v>30000</v>
      </c>
      <c r="H126" s="993">
        <v>30000</v>
      </c>
      <c r="I126" s="790" t="s">
        <v>1299</v>
      </c>
      <c r="J126" s="795" t="s">
        <v>2863</v>
      </c>
      <c r="K126" s="292" t="s">
        <v>1514</v>
      </c>
      <c r="L126" s="833"/>
    </row>
    <row r="127" spans="1:14">
      <c r="A127" s="251"/>
      <c r="B127" s="175" t="s">
        <v>2862</v>
      </c>
      <c r="C127" s="994" t="s">
        <v>1297</v>
      </c>
      <c r="D127" s="995"/>
      <c r="E127" s="996"/>
      <c r="F127" s="796"/>
      <c r="G127" s="563"/>
      <c r="H127" s="997"/>
      <c r="I127" s="563" t="s">
        <v>2866</v>
      </c>
      <c r="J127" s="796" t="s">
        <v>2864</v>
      </c>
      <c r="K127" s="298" t="s">
        <v>1515</v>
      </c>
      <c r="M127" s="278"/>
      <c r="N127" s="278"/>
    </row>
    <row r="128" spans="1:14">
      <c r="A128" s="784"/>
      <c r="B128" s="563"/>
      <c r="C128" s="564"/>
      <c r="D128" s="785"/>
      <c r="E128" s="786"/>
      <c r="F128" s="788"/>
      <c r="G128" s="786"/>
      <c r="H128" s="1020"/>
      <c r="I128" s="564" t="s">
        <v>2867</v>
      </c>
      <c r="J128" s="564" t="s">
        <v>2865</v>
      </c>
      <c r="K128" s="298"/>
      <c r="M128" s="278"/>
      <c r="N128" s="278"/>
    </row>
    <row r="129" spans="1:22">
      <c r="A129" s="981" t="s">
        <v>26</v>
      </c>
      <c r="B129" s="981" t="s">
        <v>3095</v>
      </c>
      <c r="C129" s="801" t="s">
        <v>164</v>
      </c>
      <c r="D129" s="801" t="s">
        <v>164</v>
      </c>
      <c r="E129" s="802">
        <f>SUM(E126:E128,E124,E121,E117,E113,E103,E101,E99,E96,E92,E83,E79,E75,E70,E62,E56,E51,E48,E38,E35,E32,E29,E26,E18,E16,E14,E12)</f>
        <v>6794900</v>
      </c>
      <c r="F129" s="802">
        <f>SUM(F126:F128,F124,F121,F117,F113,F103,F101,F99,F96,F92,F83,F79,F75,F70,F62,F56,F51,F48,F38,F35,F32,F29,F26,F18,F16,F14,F12)</f>
        <v>6794900</v>
      </c>
      <c r="G129" s="802">
        <f>SUM(G126:G128,G124,G121,G117,G113,G103,G101,G99,G96,G92,G83,G79,G75,G70,G62,G56,G51,G48,G38,G35,G32,G29,G26,G18,G16,G14,G12)</f>
        <v>6794900</v>
      </c>
      <c r="H129" s="802">
        <f>SUM(H126:H128,H124,H121,H117,H113,H103,H101,H99,H96,H92,H83,H79,H75,H70,H62,H56,H51,H48,H38,H35,H32,H29,H26,H18,H16,H14,H12)</f>
        <v>6794900</v>
      </c>
      <c r="I129" s="801" t="s">
        <v>164</v>
      </c>
      <c r="J129" s="801" t="s">
        <v>164</v>
      </c>
      <c r="K129" s="511" t="s">
        <v>164</v>
      </c>
      <c r="M129" s="278"/>
      <c r="N129" s="278"/>
    </row>
    <row r="130" spans="1:22" ht="30.75" customHeight="1">
      <c r="H130" s="1"/>
      <c r="K130" s="924">
        <v>87</v>
      </c>
      <c r="L130" s="673"/>
      <c r="M130" s="345"/>
      <c r="N130" s="345"/>
    </row>
    <row r="131" spans="1:22">
      <c r="A131" s="278" t="s">
        <v>399</v>
      </c>
      <c r="B131" s="863" t="s">
        <v>2802</v>
      </c>
      <c r="C131" s="276"/>
      <c r="D131" s="276"/>
      <c r="E131" s="566"/>
      <c r="F131" s="566"/>
      <c r="G131" s="566"/>
      <c r="H131" s="731"/>
      <c r="I131" s="276"/>
      <c r="J131" s="276"/>
      <c r="K131" s="348"/>
    </row>
    <row r="132" spans="1:22">
      <c r="A132" s="279"/>
      <c r="B132" s="279"/>
      <c r="C132" s="279"/>
      <c r="D132" s="280" t="s">
        <v>403</v>
      </c>
      <c r="E132" s="1566" t="s">
        <v>404</v>
      </c>
      <c r="F132" s="1567"/>
      <c r="G132" s="1567"/>
      <c r="H132" s="1568"/>
      <c r="I132" s="280" t="s">
        <v>406</v>
      </c>
      <c r="J132" s="280" t="s">
        <v>408</v>
      </c>
      <c r="K132" s="281" t="s">
        <v>1039</v>
      </c>
      <c r="M132" s="702" t="s">
        <v>2640</v>
      </c>
      <c r="N132" s="681" t="s">
        <v>2643</v>
      </c>
      <c r="O132" s="682" t="s">
        <v>2597</v>
      </c>
      <c r="P132" s="279"/>
      <c r="Q132" s="294"/>
      <c r="R132" s="278"/>
      <c r="S132" s="739"/>
      <c r="T132" s="684" t="s">
        <v>2598</v>
      </c>
      <c r="U132" s="419" t="s">
        <v>2645</v>
      </c>
      <c r="V132" s="706" t="s">
        <v>1010</v>
      </c>
    </row>
    <row r="133" spans="1:22">
      <c r="A133" s="282" t="s">
        <v>401</v>
      </c>
      <c r="B133" s="282" t="s">
        <v>130</v>
      </c>
      <c r="C133" s="282" t="s">
        <v>402</v>
      </c>
      <c r="D133" s="283" t="s">
        <v>411</v>
      </c>
      <c r="E133" s="565">
        <v>2561</v>
      </c>
      <c r="F133" s="565">
        <v>2562</v>
      </c>
      <c r="G133" s="565">
        <v>2563</v>
      </c>
      <c r="H133" s="729">
        <v>2564</v>
      </c>
      <c r="I133" s="282" t="s">
        <v>407</v>
      </c>
      <c r="J133" s="282" t="s">
        <v>409</v>
      </c>
      <c r="K133" s="283" t="s">
        <v>494</v>
      </c>
      <c r="M133" s="714" t="s">
        <v>2641</v>
      </c>
      <c r="N133" s="383" t="s">
        <v>2642</v>
      </c>
      <c r="O133" s="694"/>
      <c r="P133" s="300"/>
      <c r="Q133" s="294"/>
      <c r="R133" s="278"/>
      <c r="S133" s="739"/>
      <c r="T133" s="700"/>
      <c r="U133" s="741" t="s">
        <v>919</v>
      </c>
      <c r="V133" s="710"/>
    </row>
    <row r="134" spans="1:22">
      <c r="A134" s="282"/>
      <c r="B134" s="284"/>
      <c r="C134" s="284"/>
      <c r="D134" s="284" t="s">
        <v>412</v>
      </c>
      <c r="E134" s="559" t="s">
        <v>405</v>
      </c>
      <c r="F134" s="559" t="s">
        <v>405</v>
      </c>
      <c r="G134" s="559" t="s">
        <v>405</v>
      </c>
      <c r="H134" s="730" t="s">
        <v>405</v>
      </c>
      <c r="I134" s="284"/>
      <c r="J134" s="284"/>
      <c r="K134" s="1067" t="s">
        <v>495</v>
      </c>
    </row>
    <row r="135" spans="1:22">
      <c r="A135" s="279">
        <v>1</v>
      </c>
      <c r="B135" s="356" t="s">
        <v>1978</v>
      </c>
      <c r="C135" s="287" t="s">
        <v>860</v>
      </c>
      <c r="D135" s="339" t="s">
        <v>799</v>
      </c>
      <c r="E135" s="291">
        <v>150000</v>
      </c>
      <c r="F135" s="290">
        <v>150000</v>
      </c>
      <c r="G135" s="291">
        <v>150000</v>
      </c>
      <c r="H135" s="722">
        <v>150000</v>
      </c>
      <c r="I135" s="292" t="s">
        <v>1954</v>
      </c>
      <c r="J135" s="287" t="s">
        <v>1979</v>
      </c>
      <c r="K135" s="292" t="s">
        <v>1010</v>
      </c>
    </row>
    <row r="136" spans="1:22">
      <c r="A136" s="294"/>
      <c r="B136" s="32" t="s">
        <v>657</v>
      </c>
      <c r="C136" s="296" t="s">
        <v>1980</v>
      </c>
      <c r="D136" s="340"/>
      <c r="E136" s="307"/>
      <c r="F136" s="272"/>
      <c r="G136" s="307"/>
      <c r="H136" s="726"/>
      <c r="I136" s="298" t="s">
        <v>1955</v>
      </c>
      <c r="J136" s="296" t="s">
        <v>1981</v>
      </c>
      <c r="K136" s="298"/>
    </row>
    <row r="137" spans="1:22" ht="21.75" customHeight="1">
      <c r="A137" s="300"/>
      <c r="B137" s="336"/>
      <c r="C137" s="296" t="s">
        <v>1982</v>
      </c>
      <c r="D137" s="340"/>
      <c r="E137" s="422"/>
      <c r="F137" s="561"/>
      <c r="G137" s="422"/>
      <c r="H137" s="727"/>
      <c r="I137" s="303" t="s">
        <v>1069</v>
      </c>
      <c r="J137" s="296"/>
      <c r="K137" s="303"/>
    </row>
    <row r="138" spans="1:22">
      <c r="A138" s="294">
        <v>2</v>
      </c>
      <c r="B138" s="562" t="s">
        <v>1043</v>
      </c>
      <c r="C138" s="567" t="s">
        <v>1983</v>
      </c>
      <c r="D138" s="341" t="s">
        <v>800</v>
      </c>
      <c r="E138" s="307">
        <v>25000</v>
      </c>
      <c r="F138" s="268">
        <v>25000</v>
      </c>
      <c r="G138" s="291">
        <v>25000</v>
      </c>
      <c r="H138" s="722">
        <v>25000</v>
      </c>
      <c r="I138" s="292" t="s">
        <v>1187</v>
      </c>
      <c r="J138" s="567" t="s">
        <v>1984</v>
      </c>
      <c r="K138" s="298" t="s">
        <v>1010</v>
      </c>
    </row>
    <row r="139" spans="1:22">
      <c r="A139" s="294"/>
      <c r="B139" s="568" t="s">
        <v>1047</v>
      </c>
      <c r="C139" s="569" t="s">
        <v>1985</v>
      </c>
      <c r="D139" s="116"/>
      <c r="E139" s="307"/>
      <c r="F139" s="399"/>
      <c r="G139" s="307"/>
      <c r="H139" s="726"/>
      <c r="I139" s="298" t="s">
        <v>1823</v>
      </c>
      <c r="J139" s="569" t="s">
        <v>1986</v>
      </c>
      <c r="K139" s="298"/>
    </row>
    <row r="140" spans="1:22" ht="22.5" customHeight="1">
      <c r="A140" s="294"/>
      <c r="B140" s="570"/>
      <c r="C140" s="296"/>
      <c r="D140" s="342"/>
      <c r="E140" s="422"/>
      <c r="F140" s="571"/>
      <c r="G140" s="422"/>
      <c r="H140" s="727"/>
      <c r="I140" s="303" t="s">
        <v>1956</v>
      </c>
      <c r="J140" s="314"/>
      <c r="K140" s="303"/>
    </row>
    <row r="141" spans="1:22">
      <c r="A141" s="279">
        <v>3</v>
      </c>
      <c r="B141" s="286" t="s">
        <v>1045</v>
      </c>
      <c r="C141" s="287" t="s">
        <v>1987</v>
      </c>
      <c r="D141" s="341" t="s">
        <v>801</v>
      </c>
      <c r="E141" s="291">
        <v>1000000</v>
      </c>
      <c r="F141" s="290">
        <v>1000000</v>
      </c>
      <c r="G141" s="291">
        <v>1000000</v>
      </c>
      <c r="H141" s="722">
        <v>1000000</v>
      </c>
      <c r="I141" s="572" t="s">
        <v>1433</v>
      </c>
      <c r="J141" s="287" t="s">
        <v>1988</v>
      </c>
      <c r="K141" s="292" t="s">
        <v>1010</v>
      </c>
    </row>
    <row r="142" spans="1:22">
      <c r="A142" s="294"/>
      <c r="B142" s="336" t="s">
        <v>1046</v>
      </c>
      <c r="C142" s="296" t="s">
        <v>1989</v>
      </c>
      <c r="D142" s="116"/>
      <c r="E142" s="307"/>
      <c r="F142" s="272"/>
      <c r="G142" s="307"/>
      <c r="H142" s="726"/>
      <c r="I142" s="573" t="s">
        <v>1957</v>
      </c>
      <c r="J142" s="296" t="s">
        <v>1990</v>
      </c>
      <c r="K142" s="298"/>
    </row>
    <row r="143" spans="1:22" ht="21.75" customHeight="1">
      <c r="A143" s="300"/>
      <c r="B143" s="295"/>
      <c r="C143" s="309" t="s">
        <v>1991</v>
      </c>
      <c r="D143" s="342"/>
      <c r="E143" s="422"/>
      <c r="F143" s="561"/>
      <c r="G143" s="422"/>
      <c r="H143" s="727"/>
      <c r="I143" s="574" t="s">
        <v>1069</v>
      </c>
      <c r="J143" s="312" t="s">
        <v>1992</v>
      </c>
      <c r="K143" s="303"/>
    </row>
    <row r="144" spans="1:22">
      <c r="A144" s="294">
        <v>4</v>
      </c>
      <c r="B144" s="181" t="s">
        <v>1043</v>
      </c>
      <c r="C144" s="296" t="s">
        <v>1983</v>
      </c>
      <c r="D144" s="116" t="s">
        <v>800</v>
      </c>
      <c r="E144" s="307">
        <v>45000</v>
      </c>
      <c r="F144" s="272">
        <v>45000</v>
      </c>
      <c r="G144" s="307">
        <v>45000</v>
      </c>
      <c r="H144" s="726">
        <v>45000</v>
      </c>
      <c r="I144" s="298" t="s">
        <v>1187</v>
      </c>
      <c r="J144" s="296" t="s">
        <v>1984</v>
      </c>
      <c r="K144" s="298" t="s">
        <v>1010</v>
      </c>
    </row>
    <row r="145" spans="1:12">
      <c r="A145" s="294"/>
      <c r="B145" s="181" t="s">
        <v>1044</v>
      </c>
      <c r="C145" s="296" t="s">
        <v>1985</v>
      </c>
      <c r="D145" s="116"/>
      <c r="E145" s="307"/>
      <c r="F145" s="272"/>
      <c r="G145" s="307"/>
      <c r="H145" s="726"/>
      <c r="I145" s="298" t="s">
        <v>1823</v>
      </c>
      <c r="J145" s="296" t="s">
        <v>1985</v>
      </c>
      <c r="K145" s="298"/>
    </row>
    <row r="146" spans="1:12" ht="21" customHeight="1">
      <c r="A146" s="294"/>
      <c r="B146" s="343"/>
      <c r="C146" s="309"/>
      <c r="D146" s="342"/>
      <c r="E146" s="422"/>
      <c r="F146" s="561"/>
      <c r="G146" s="422"/>
      <c r="H146" s="727"/>
      <c r="I146" s="303" t="s">
        <v>1956</v>
      </c>
      <c r="J146" s="304"/>
      <c r="K146" s="303"/>
    </row>
    <row r="147" spans="1:12">
      <c r="A147" s="279">
        <v>5</v>
      </c>
      <c r="B147" s="286" t="s">
        <v>802</v>
      </c>
      <c r="C147" s="287" t="s">
        <v>1993</v>
      </c>
      <c r="D147" s="339" t="s">
        <v>803</v>
      </c>
      <c r="E147" s="291">
        <v>1000000</v>
      </c>
      <c r="F147" s="268">
        <v>1000000</v>
      </c>
      <c r="G147" s="291">
        <v>1000000</v>
      </c>
      <c r="H147" s="722">
        <v>1000000</v>
      </c>
      <c r="I147" s="292" t="s">
        <v>1154</v>
      </c>
      <c r="J147" s="287" t="s">
        <v>1994</v>
      </c>
      <c r="K147" s="292" t="s">
        <v>1010</v>
      </c>
    </row>
    <row r="148" spans="1:12">
      <c r="A148" s="294"/>
      <c r="B148" s="336" t="s">
        <v>804</v>
      </c>
      <c r="C148" s="296" t="s">
        <v>1995</v>
      </c>
      <c r="D148" s="340"/>
      <c r="E148" s="307"/>
      <c r="F148" s="399"/>
      <c r="G148" s="307"/>
      <c r="H148" s="726"/>
      <c r="I148" s="298" t="s">
        <v>1958</v>
      </c>
      <c r="J148" s="296" t="s">
        <v>1996</v>
      </c>
      <c r="K148" s="298"/>
    </row>
    <row r="149" spans="1:12">
      <c r="A149" s="300"/>
      <c r="B149" s="295"/>
      <c r="C149" s="312"/>
      <c r="D149" s="344"/>
      <c r="E149" s="422"/>
      <c r="F149" s="571"/>
      <c r="G149" s="422"/>
      <c r="H149" s="727"/>
      <c r="I149" s="241" t="s">
        <v>1959</v>
      </c>
      <c r="J149" s="314" t="s">
        <v>1960</v>
      </c>
      <c r="K149" s="303"/>
    </row>
    <row r="150" spans="1:12" s="278" customForma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06"/>
      <c r="L150" s="672">
        <v>88</v>
      </c>
    </row>
    <row r="151" spans="1:12" s="278" customFormat="1">
      <c r="K151" s="924">
        <v>88</v>
      </c>
      <c r="L151" s="862"/>
    </row>
    <row r="152" spans="1:12" s="278" customFormat="1" ht="20.25" customHeight="1">
      <c r="K152" s="306"/>
      <c r="L152" s="672"/>
    </row>
    <row r="153" spans="1:12">
      <c r="A153" s="278" t="s">
        <v>399</v>
      </c>
      <c r="B153" s="583"/>
      <c r="C153" s="276"/>
      <c r="D153" s="276"/>
      <c r="E153" s="566"/>
      <c r="F153" s="566"/>
      <c r="G153" s="566"/>
      <c r="H153" s="731"/>
      <c r="I153" s="276"/>
      <c r="J153" s="276"/>
      <c r="K153" s="348"/>
    </row>
    <row r="154" spans="1:12" s="278" customFormat="1">
      <c r="A154" s="279"/>
      <c r="B154" s="279"/>
      <c r="C154" s="279"/>
      <c r="D154" s="280" t="s">
        <v>403</v>
      </c>
      <c r="E154" s="1566" t="s">
        <v>404</v>
      </c>
      <c r="F154" s="1567"/>
      <c r="G154" s="1567"/>
      <c r="H154" s="1568"/>
      <c r="I154" s="280" t="s">
        <v>406</v>
      </c>
      <c r="J154" s="280" t="s">
        <v>408</v>
      </c>
      <c r="K154" s="281" t="s">
        <v>1039</v>
      </c>
      <c r="L154" s="821"/>
    </row>
    <row r="155" spans="1:12" s="278" customFormat="1">
      <c r="A155" s="282" t="s">
        <v>401</v>
      </c>
      <c r="B155" s="282" t="s">
        <v>130</v>
      </c>
      <c r="C155" s="282" t="s">
        <v>402</v>
      </c>
      <c r="D155" s="283" t="s">
        <v>411</v>
      </c>
      <c r="E155" s="565">
        <v>2561</v>
      </c>
      <c r="F155" s="565">
        <v>2562</v>
      </c>
      <c r="G155" s="565">
        <v>2563</v>
      </c>
      <c r="H155" s="729">
        <v>2564</v>
      </c>
      <c r="I155" s="282" t="s">
        <v>407</v>
      </c>
      <c r="J155" s="282" t="s">
        <v>409</v>
      </c>
      <c r="K155" s="283" t="s">
        <v>494</v>
      </c>
      <c r="L155" s="672"/>
    </row>
    <row r="156" spans="1:12" s="278" customFormat="1">
      <c r="A156" s="282"/>
      <c r="B156" s="284"/>
      <c r="C156" s="284"/>
      <c r="D156" s="284" t="s">
        <v>412</v>
      </c>
      <c r="E156" s="559" t="s">
        <v>405</v>
      </c>
      <c r="F156" s="559" t="s">
        <v>405</v>
      </c>
      <c r="G156" s="559" t="s">
        <v>405</v>
      </c>
      <c r="H156" s="730" t="s">
        <v>405</v>
      </c>
      <c r="I156" s="284"/>
      <c r="J156" s="284"/>
      <c r="K156" s="1067" t="s">
        <v>495</v>
      </c>
      <c r="L156" s="672"/>
    </row>
    <row r="157" spans="1:12" s="278" customFormat="1">
      <c r="A157" s="717">
        <v>6</v>
      </c>
      <c r="B157" s="702" t="s">
        <v>2614</v>
      </c>
      <c r="C157" s="681" t="s">
        <v>2643</v>
      </c>
      <c r="D157" s="682" t="s">
        <v>2615</v>
      </c>
      <c r="E157" s="268">
        <v>100000</v>
      </c>
      <c r="F157" s="268">
        <v>100000</v>
      </c>
      <c r="G157" s="268">
        <v>100000</v>
      </c>
      <c r="H157" s="268">
        <v>100000</v>
      </c>
      <c r="I157" s="706" t="s">
        <v>2616</v>
      </c>
      <c r="J157" s="419" t="s">
        <v>2645</v>
      </c>
      <c r="K157" s="684" t="s">
        <v>1010</v>
      </c>
      <c r="L157" s="672"/>
    </row>
    <row r="158" spans="1:12" s="278" customFormat="1">
      <c r="A158" s="911"/>
      <c r="B158" s="704" t="s">
        <v>2617</v>
      </c>
      <c r="C158" s="383" t="s">
        <v>2642</v>
      </c>
      <c r="D158" s="698"/>
      <c r="E158" s="332"/>
      <c r="F158" s="332"/>
      <c r="G158" s="332"/>
      <c r="H158" s="332"/>
      <c r="I158" s="700"/>
      <c r="J158" s="736" t="s">
        <v>919</v>
      </c>
      <c r="K158" s="700"/>
      <c r="L158" s="672"/>
    </row>
    <row r="159" spans="1:12" s="278" customFormat="1">
      <c r="A159" s="107">
        <v>7</v>
      </c>
      <c r="B159" s="903" t="s">
        <v>2640</v>
      </c>
      <c r="C159" s="681" t="s">
        <v>2643</v>
      </c>
      <c r="D159" s="682" t="s">
        <v>2597</v>
      </c>
      <c r="E159" s="291">
        <v>300000</v>
      </c>
      <c r="F159" s="291">
        <v>300000</v>
      </c>
      <c r="G159" s="291">
        <v>300000</v>
      </c>
      <c r="H159" s="291">
        <v>300000</v>
      </c>
      <c r="I159" s="684" t="s">
        <v>2598</v>
      </c>
      <c r="J159" s="419" t="s">
        <v>2645</v>
      </c>
      <c r="K159" s="684" t="s">
        <v>1010</v>
      </c>
      <c r="L159" s="929"/>
    </row>
    <row r="160" spans="1:12" s="278" customFormat="1">
      <c r="A160" s="108"/>
      <c r="B160" s="713" t="s">
        <v>2641</v>
      </c>
      <c r="C160" s="383" t="s">
        <v>2642</v>
      </c>
      <c r="D160" s="694"/>
      <c r="E160" s="303"/>
      <c r="F160" s="303"/>
      <c r="G160" s="303"/>
      <c r="H160" s="303"/>
      <c r="I160" s="700"/>
      <c r="J160" s="741" t="s">
        <v>919</v>
      </c>
      <c r="K160" s="689"/>
      <c r="L160" s="929"/>
    </row>
    <row r="161" spans="1:13" s="278" customFormat="1">
      <c r="A161" s="107">
        <v>8</v>
      </c>
      <c r="B161" s="904" t="s">
        <v>2570</v>
      </c>
      <c r="C161" s="681" t="s">
        <v>2571</v>
      </c>
      <c r="D161" s="682" t="s">
        <v>1079</v>
      </c>
      <c r="E161" s="319">
        <v>1000000</v>
      </c>
      <c r="F161" s="319">
        <v>1000000</v>
      </c>
      <c r="G161" s="319">
        <v>1000000</v>
      </c>
      <c r="H161" s="319">
        <v>1000000</v>
      </c>
      <c r="I161" s="685" t="s">
        <v>2572</v>
      </c>
      <c r="J161" s="705" t="s">
        <v>2573</v>
      </c>
      <c r="K161" s="684" t="s">
        <v>2560</v>
      </c>
      <c r="L161" s="929"/>
    </row>
    <row r="162" spans="1:13" s="278" customFormat="1">
      <c r="A162" s="109"/>
      <c r="B162" s="905" t="s">
        <v>2574</v>
      </c>
      <c r="C162" s="383" t="s">
        <v>2575</v>
      </c>
      <c r="D162" s="698"/>
      <c r="E162" s="300"/>
      <c r="F162" s="300"/>
      <c r="G162" s="300"/>
      <c r="H162" s="300"/>
      <c r="I162" s="700" t="s">
        <v>2576</v>
      </c>
      <c r="J162" s="707" t="s">
        <v>2577</v>
      </c>
      <c r="K162" s="700" t="s">
        <v>1733</v>
      </c>
      <c r="L162" s="929"/>
    </row>
    <row r="163" spans="1:13" s="278" customFormat="1">
      <c r="A163" s="108">
        <v>9</v>
      </c>
      <c r="B163" s="336" t="s">
        <v>785</v>
      </c>
      <c r="C163" s="305" t="s">
        <v>786</v>
      </c>
      <c r="D163" s="306" t="s">
        <v>1304</v>
      </c>
      <c r="E163" s="307">
        <v>400000</v>
      </c>
      <c r="F163" s="307">
        <v>400000</v>
      </c>
      <c r="G163" s="307">
        <v>400000</v>
      </c>
      <c r="H163" s="724">
        <v>400000</v>
      </c>
      <c r="I163" s="298" t="s">
        <v>1187</v>
      </c>
      <c r="J163" s="306" t="s">
        <v>1308</v>
      </c>
      <c r="K163" s="292" t="s">
        <v>1514</v>
      </c>
      <c r="L163" s="929"/>
    </row>
    <row r="164" spans="1:13" s="278" customFormat="1">
      <c r="A164" s="109"/>
      <c r="B164" s="295" t="s">
        <v>787</v>
      </c>
      <c r="C164" s="308" t="s">
        <v>788</v>
      </c>
      <c r="D164" s="306"/>
      <c r="E164" s="298"/>
      <c r="F164" s="298"/>
      <c r="G164" s="298"/>
      <c r="H164" s="725"/>
      <c r="I164" s="298" t="s">
        <v>1305</v>
      </c>
      <c r="J164" s="306" t="s">
        <v>1309</v>
      </c>
      <c r="K164" s="298" t="s">
        <v>1515</v>
      </c>
      <c r="L164" s="929"/>
    </row>
    <row r="165" spans="1:13" s="278" customFormat="1">
      <c r="A165" s="107">
        <v>10</v>
      </c>
      <c r="B165" s="903" t="s">
        <v>2875</v>
      </c>
      <c r="C165" s="681" t="s">
        <v>2876</v>
      </c>
      <c r="D165" s="682" t="s">
        <v>3094</v>
      </c>
      <c r="E165" s="291">
        <v>750000</v>
      </c>
      <c r="F165" s="291">
        <v>750000</v>
      </c>
      <c r="G165" s="291">
        <v>750000</v>
      </c>
      <c r="H165" s="291">
        <v>750000</v>
      </c>
      <c r="I165" s="292" t="s">
        <v>1187</v>
      </c>
      <c r="J165" s="419" t="s">
        <v>2878</v>
      </c>
      <c r="K165" s="684" t="s">
        <v>1010</v>
      </c>
      <c r="L165" s="672"/>
    </row>
    <row r="166" spans="1:13" s="278" customFormat="1">
      <c r="A166" s="108"/>
      <c r="B166" s="713" t="s">
        <v>2872</v>
      </c>
      <c r="C166" s="383" t="s">
        <v>2877</v>
      </c>
      <c r="D166" s="694"/>
      <c r="E166" s="303"/>
      <c r="F166" s="303"/>
      <c r="G166" s="303"/>
      <c r="H166" s="303"/>
      <c r="I166" s="303" t="s">
        <v>1305</v>
      </c>
      <c r="J166" s="741" t="s">
        <v>2879</v>
      </c>
      <c r="K166" s="689"/>
      <c r="L166" s="672"/>
    </row>
    <row r="167" spans="1:13" s="278" customFormat="1" ht="21.75" customHeight="1">
      <c r="A167" s="107">
        <v>11</v>
      </c>
      <c r="B167" s="904" t="s">
        <v>2873</v>
      </c>
      <c r="C167" s="681" t="s">
        <v>2883</v>
      </c>
      <c r="D167" s="682" t="s">
        <v>2869</v>
      </c>
      <c r="E167" s="1099">
        <v>800000</v>
      </c>
      <c r="F167" s="1099">
        <v>800000</v>
      </c>
      <c r="G167" s="1099">
        <v>800000</v>
      </c>
      <c r="H167" s="1099">
        <v>800000</v>
      </c>
      <c r="I167" s="114" t="s">
        <v>1187</v>
      </c>
      <c r="J167" s="419" t="s">
        <v>2878</v>
      </c>
      <c r="K167" s="684" t="s">
        <v>1010</v>
      </c>
      <c r="L167" s="833"/>
    </row>
    <row r="168" spans="1:13" s="278" customFormat="1" ht="21.75" customHeight="1">
      <c r="A168" s="109"/>
      <c r="B168" s="905" t="s">
        <v>2874</v>
      </c>
      <c r="C168" s="383" t="s">
        <v>2882</v>
      </c>
      <c r="D168" s="698"/>
      <c r="E168" s="1084"/>
      <c r="F168" s="1084"/>
      <c r="G168" s="1084"/>
      <c r="H168" s="1084"/>
      <c r="I168" s="114" t="s">
        <v>1305</v>
      </c>
      <c r="J168" s="741" t="s">
        <v>2879</v>
      </c>
      <c r="K168" s="689"/>
      <c r="L168" s="672"/>
    </row>
    <row r="169" spans="1:13" s="278" customFormat="1" ht="21.75" customHeight="1">
      <c r="A169" s="499">
        <v>12</v>
      </c>
      <c r="B169" s="336" t="s">
        <v>2871</v>
      </c>
      <c r="C169" s="305" t="s">
        <v>2884</v>
      </c>
      <c r="D169" s="597" t="s">
        <v>2870</v>
      </c>
      <c r="E169" s="1087">
        <v>100000</v>
      </c>
      <c r="F169" s="1087">
        <v>100000</v>
      </c>
      <c r="G169" s="1087">
        <v>100000</v>
      </c>
      <c r="H169" s="1087">
        <v>100000</v>
      </c>
      <c r="I169" s="118" t="s">
        <v>1187</v>
      </c>
      <c r="J169" s="681" t="s">
        <v>2880</v>
      </c>
      <c r="K169" s="684" t="s">
        <v>1010</v>
      </c>
      <c r="L169" s="833"/>
      <c r="M169" s="278" t="s">
        <v>3033</v>
      </c>
    </row>
    <row r="170" spans="1:13" s="278" customFormat="1" ht="21.75" customHeight="1">
      <c r="A170" s="969"/>
      <c r="B170" s="295" t="s">
        <v>2872</v>
      </c>
      <c r="C170" s="308" t="s">
        <v>1658</v>
      </c>
      <c r="D170" s="597"/>
      <c r="E170" s="114"/>
      <c r="F170" s="114"/>
      <c r="G170" s="114"/>
      <c r="H170" s="114"/>
      <c r="I170" s="115" t="s">
        <v>1305</v>
      </c>
      <c r="J170" s="1100" t="s">
        <v>2881</v>
      </c>
      <c r="K170" s="689"/>
      <c r="L170" s="672"/>
    </row>
    <row r="171" spans="1:13" s="278" customFormat="1" ht="21.75" customHeight="1">
      <c r="A171" s="541" t="s">
        <v>26</v>
      </c>
      <c r="B171" s="928" t="s">
        <v>2868</v>
      </c>
      <c r="C171" s="420" t="s">
        <v>164</v>
      </c>
      <c r="D171" s="420" t="s">
        <v>164</v>
      </c>
      <c r="E171" s="575">
        <f>SUM(E169:E170,E167,E165,E163,E161,E159,E157,E147,E144,E141,E138,E135)</f>
        <v>5670000</v>
      </c>
      <c r="F171" s="575">
        <f>SUM(F167,F169,F165,F163,F161,F159,F157,F147,F144,F141,F138,F135)</f>
        <v>5670000</v>
      </c>
      <c r="G171" s="575">
        <f t="shared" ref="G171:H171" si="0">SUM(G167,G169,G165,G163,G161,G159,G157,G147,G144,G141,G138,G135)</f>
        <v>5670000</v>
      </c>
      <c r="H171" s="575">
        <f t="shared" si="0"/>
        <v>5670000</v>
      </c>
      <c r="I171" s="755" t="s">
        <v>164</v>
      </c>
      <c r="J171" s="755" t="s">
        <v>164</v>
      </c>
      <c r="K171" s="511" t="s">
        <v>164</v>
      </c>
      <c r="L171" s="672"/>
    </row>
    <row r="172" spans="1:13" s="278" customFormat="1" ht="21.75" customHeight="1">
      <c r="A172" s="345"/>
      <c r="B172" s="336"/>
      <c r="C172" s="98"/>
      <c r="D172" s="116"/>
      <c r="E172" s="272"/>
      <c r="F172" s="272"/>
      <c r="G172" s="272"/>
      <c r="H172" s="726"/>
      <c r="I172" s="297"/>
      <c r="J172" s="98"/>
      <c r="K172" s="297"/>
      <c r="L172" s="672">
        <v>89</v>
      </c>
    </row>
    <row r="173" spans="1:13" s="278" customFormat="1" ht="21.75" customHeight="1">
      <c r="A173" s="345"/>
      <c r="B173" s="336"/>
      <c r="C173" s="98"/>
      <c r="D173" s="116"/>
      <c r="E173" s="272"/>
      <c r="F173" s="272"/>
      <c r="G173" s="272"/>
      <c r="H173" s="726"/>
      <c r="I173" s="297"/>
      <c r="J173" s="98"/>
      <c r="K173" s="924">
        <v>89</v>
      </c>
      <c r="L173" s="672"/>
    </row>
    <row r="174" spans="1:13" s="278" customFormat="1" ht="21.75" customHeight="1">
      <c r="A174" s="345"/>
      <c r="B174" s="336"/>
      <c r="C174" s="98"/>
      <c r="D174" s="116"/>
      <c r="E174" s="272"/>
      <c r="F174" s="272"/>
      <c r="G174" s="272"/>
      <c r="H174" s="726"/>
      <c r="I174" s="297"/>
      <c r="J174" s="98"/>
      <c r="K174" s="1220"/>
      <c r="L174" s="672"/>
    </row>
    <row r="175" spans="1:13">
      <c r="A175" s="278" t="s">
        <v>399</v>
      </c>
      <c r="B175" s="863" t="s">
        <v>2801</v>
      </c>
      <c r="C175" s="276"/>
      <c r="D175" s="276"/>
      <c r="E175" s="566"/>
      <c r="F175" s="566"/>
      <c r="G175" s="566"/>
      <c r="H175" s="731"/>
      <c r="I175" s="276"/>
      <c r="J175" s="276"/>
      <c r="K175" s="348"/>
    </row>
    <row r="176" spans="1:13">
      <c r="A176" s="279"/>
      <c r="B176" s="279"/>
      <c r="C176" s="279"/>
      <c r="D176" s="280" t="s">
        <v>403</v>
      </c>
      <c r="E176" s="1566" t="s">
        <v>404</v>
      </c>
      <c r="F176" s="1567"/>
      <c r="G176" s="1567"/>
      <c r="H176" s="1568"/>
      <c r="I176" s="280" t="s">
        <v>406</v>
      </c>
      <c r="J176" s="280" t="s">
        <v>408</v>
      </c>
      <c r="K176" s="281" t="s">
        <v>1039</v>
      </c>
    </row>
    <row r="177" spans="1:23">
      <c r="A177" s="282" t="s">
        <v>401</v>
      </c>
      <c r="B177" s="282" t="s">
        <v>130</v>
      </c>
      <c r="C177" s="282" t="s">
        <v>402</v>
      </c>
      <c r="D177" s="283" t="s">
        <v>411</v>
      </c>
      <c r="E177" s="565">
        <v>2561</v>
      </c>
      <c r="F177" s="565">
        <v>2562</v>
      </c>
      <c r="G177" s="565">
        <v>2563</v>
      </c>
      <c r="H177" s="729">
        <v>2564</v>
      </c>
      <c r="I177" s="282" t="s">
        <v>407</v>
      </c>
      <c r="J177" s="282" t="s">
        <v>409</v>
      </c>
      <c r="K177" s="283" t="s">
        <v>494</v>
      </c>
    </row>
    <row r="178" spans="1:23">
      <c r="A178" s="282"/>
      <c r="B178" s="284"/>
      <c r="C178" s="284"/>
      <c r="D178" s="284" t="s">
        <v>412</v>
      </c>
      <c r="E178" s="559" t="s">
        <v>405</v>
      </c>
      <c r="F178" s="559" t="s">
        <v>405</v>
      </c>
      <c r="G178" s="559" t="s">
        <v>405</v>
      </c>
      <c r="H178" s="730" t="s">
        <v>405</v>
      </c>
      <c r="I178" s="284"/>
      <c r="J178" s="284"/>
      <c r="K178" s="1067" t="s">
        <v>495</v>
      </c>
    </row>
    <row r="179" spans="1:23">
      <c r="A179" s="107">
        <v>1</v>
      </c>
      <c r="B179" s="326" t="s">
        <v>832</v>
      </c>
      <c r="C179" s="292" t="s">
        <v>2941</v>
      </c>
      <c r="D179" s="341" t="s">
        <v>2943</v>
      </c>
      <c r="E179" s="291">
        <v>300000</v>
      </c>
      <c r="F179" s="291">
        <v>300000</v>
      </c>
      <c r="G179" s="291">
        <v>300000</v>
      </c>
      <c r="H179" s="291">
        <v>300000</v>
      </c>
      <c r="I179" s="292" t="s">
        <v>1144</v>
      </c>
      <c r="J179" s="292" t="s">
        <v>2945</v>
      </c>
      <c r="K179" s="292" t="s">
        <v>1514</v>
      </c>
      <c r="L179" s="833"/>
    </row>
    <row r="180" spans="1:23">
      <c r="A180" s="108"/>
      <c r="B180" s="328" t="s">
        <v>829</v>
      </c>
      <c r="C180" s="298" t="s">
        <v>2942</v>
      </c>
      <c r="D180" s="348"/>
      <c r="E180" s="307"/>
      <c r="F180" s="307"/>
      <c r="G180" s="307"/>
      <c r="H180" s="307"/>
      <c r="I180" s="298" t="s">
        <v>756</v>
      </c>
      <c r="J180" s="298" t="s">
        <v>2946</v>
      </c>
      <c r="K180" s="298" t="s">
        <v>1515</v>
      </c>
    </row>
    <row r="181" spans="1:23">
      <c r="A181" s="108"/>
      <c r="B181" s="328" t="s">
        <v>830</v>
      </c>
      <c r="C181" s="298" t="s">
        <v>2654</v>
      </c>
      <c r="D181" s="348"/>
      <c r="E181" s="307"/>
      <c r="F181" s="307"/>
      <c r="G181" s="307"/>
      <c r="H181" s="307"/>
      <c r="I181" s="298" t="s">
        <v>2944</v>
      </c>
      <c r="J181" s="298" t="s">
        <v>2947</v>
      </c>
      <c r="K181" s="298"/>
    </row>
    <row r="182" spans="1:23">
      <c r="A182" s="108"/>
      <c r="B182" s="328" t="s">
        <v>831</v>
      </c>
      <c r="C182" s="298"/>
      <c r="D182" s="348"/>
      <c r="E182" s="307"/>
      <c r="F182" s="307"/>
      <c r="G182" s="307"/>
      <c r="H182" s="307"/>
      <c r="I182" s="298" t="s">
        <v>1104</v>
      </c>
      <c r="J182" s="306" t="s">
        <v>2948</v>
      </c>
      <c r="K182" s="298"/>
    </row>
    <row r="183" spans="1:23">
      <c r="A183" s="108"/>
      <c r="B183" s="330" t="s">
        <v>2940</v>
      </c>
      <c r="C183" s="303"/>
      <c r="D183" s="348"/>
      <c r="E183" s="422"/>
      <c r="F183" s="422"/>
      <c r="G183" s="422"/>
      <c r="H183" s="422"/>
      <c r="I183" s="303" t="s">
        <v>225</v>
      </c>
      <c r="J183" s="348"/>
      <c r="K183" s="303"/>
    </row>
    <row r="184" spans="1:23">
      <c r="A184" s="107">
        <v>2</v>
      </c>
      <c r="B184" s="328" t="s">
        <v>833</v>
      </c>
      <c r="C184" s="292" t="s">
        <v>1961</v>
      </c>
      <c r="D184" s="292" t="s">
        <v>796</v>
      </c>
      <c r="E184" s="272">
        <v>2000</v>
      </c>
      <c r="F184" s="291">
        <v>2000</v>
      </c>
      <c r="G184" s="272">
        <v>2000</v>
      </c>
      <c r="H184" s="723">
        <v>2000</v>
      </c>
      <c r="I184" s="297" t="s">
        <v>1154</v>
      </c>
      <c r="J184" s="292" t="s">
        <v>2655</v>
      </c>
      <c r="K184" s="292" t="s">
        <v>1514</v>
      </c>
    </row>
    <row r="185" spans="1:23">
      <c r="A185" s="108"/>
      <c r="B185" s="328"/>
      <c r="C185" s="298" t="s">
        <v>1962</v>
      </c>
      <c r="D185" s="298"/>
      <c r="E185" s="272"/>
      <c r="F185" s="307"/>
      <c r="G185" s="272"/>
      <c r="H185" s="724"/>
      <c r="I185" s="297" t="s">
        <v>1963</v>
      </c>
      <c r="J185" s="298" t="s">
        <v>1962</v>
      </c>
      <c r="K185" s="298" t="s">
        <v>1515</v>
      </c>
    </row>
    <row r="186" spans="1:23">
      <c r="A186" s="108"/>
      <c r="B186" s="328"/>
      <c r="C186" s="298"/>
      <c r="D186" s="298"/>
      <c r="E186" s="272"/>
      <c r="F186" s="307"/>
      <c r="G186" s="272"/>
      <c r="H186" s="724"/>
      <c r="I186" s="297" t="s">
        <v>1964</v>
      </c>
      <c r="J186" s="69"/>
      <c r="K186" s="298"/>
    </row>
    <row r="187" spans="1:23">
      <c r="A187" s="109"/>
      <c r="B187" s="348"/>
      <c r="C187" s="303"/>
      <c r="D187" s="303"/>
      <c r="E187" s="561"/>
      <c r="F187" s="422"/>
      <c r="G187" s="561"/>
      <c r="H187" s="732"/>
      <c r="I187" s="304" t="s">
        <v>1069</v>
      </c>
      <c r="J187" s="302"/>
      <c r="K187" s="298"/>
    </row>
    <row r="188" spans="1:23">
      <c r="A188" s="108">
        <v>3</v>
      </c>
      <c r="B188" s="326" t="s">
        <v>834</v>
      </c>
      <c r="C188" s="292" t="s">
        <v>1965</v>
      </c>
      <c r="D188" s="298" t="s">
        <v>922</v>
      </c>
      <c r="E188" s="272">
        <v>2000</v>
      </c>
      <c r="F188" s="291">
        <v>2000</v>
      </c>
      <c r="G188" s="272">
        <v>2000</v>
      </c>
      <c r="H188" s="723">
        <v>2000</v>
      </c>
      <c r="I188" s="292" t="s">
        <v>1187</v>
      </c>
      <c r="J188" s="292" t="s">
        <v>2656</v>
      </c>
      <c r="K188" s="292" t="s">
        <v>1514</v>
      </c>
    </row>
    <row r="189" spans="1:23">
      <c r="A189" s="108"/>
      <c r="B189" s="328"/>
      <c r="C189" s="298" t="s">
        <v>1966</v>
      </c>
      <c r="D189" s="298"/>
      <c r="E189" s="272"/>
      <c r="F189" s="307"/>
      <c r="G189" s="272"/>
      <c r="H189" s="724"/>
      <c r="I189" s="298" t="s">
        <v>1305</v>
      </c>
      <c r="J189" s="298" t="s">
        <v>1966</v>
      </c>
      <c r="K189" s="298" t="s">
        <v>1515</v>
      </c>
    </row>
    <row r="190" spans="1:23">
      <c r="A190" s="108"/>
      <c r="B190" s="328"/>
      <c r="C190" s="298"/>
      <c r="D190" s="298"/>
      <c r="E190" s="272"/>
      <c r="F190" s="307"/>
      <c r="G190" s="272"/>
      <c r="H190" s="724"/>
      <c r="I190" s="74" t="s">
        <v>1967</v>
      </c>
      <c r="J190" s="69"/>
      <c r="K190" s="298"/>
    </row>
    <row r="191" spans="1:23">
      <c r="A191" s="300"/>
      <c r="B191" s="304"/>
      <c r="C191" s="303"/>
      <c r="D191" s="303"/>
      <c r="E191" s="571"/>
      <c r="F191" s="422"/>
      <c r="G191" s="561"/>
      <c r="H191" s="732"/>
      <c r="I191" s="314" t="s">
        <v>1968</v>
      </c>
      <c r="J191" s="302"/>
      <c r="K191" s="303"/>
    </row>
    <row r="192" spans="1:23" s="278" customFormat="1">
      <c r="A192" s="605">
        <v>4</v>
      </c>
      <c r="B192" s="702" t="s">
        <v>2567</v>
      </c>
      <c r="C192" s="681" t="s">
        <v>2568</v>
      </c>
      <c r="D192" s="298" t="s">
        <v>1067</v>
      </c>
      <c r="E192" s="319">
        <v>270000</v>
      </c>
      <c r="F192" s="319">
        <v>270000</v>
      </c>
      <c r="G192" s="319">
        <v>270000</v>
      </c>
      <c r="H192" s="319">
        <v>270000</v>
      </c>
      <c r="I192" s="690" t="s">
        <v>1186</v>
      </c>
      <c r="J192" s="686" t="s">
        <v>2563</v>
      </c>
      <c r="K192" s="760" t="s">
        <v>2560</v>
      </c>
      <c r="L192" s="833">
        <v>90</v>
      </c>
      <c r="M192" s="541" t="s">
        <v>26</v>
      </c>
      <c r="N192" s="541" t="s">
        <v>1571</v>
      </c>
      <c r="O192" s="420" t="s">
        <v>164</v>
      </c>
      <c r="P192" s="420" t="s">
        <v>164</v>
      </c>
      <c r="Q192" s="575">
        <f>SUM(E179:E191)</f>
        <v>304000</v>
      </c>
      <c r="R192" s="575">
        <f>SUM(F179:F191)</f>
        <v>304000</v>
      </c>
      <c r="S192" s="575">
        <f>SUM(G179:G191)</f>
        <v>304000</v>
      </c>
      <c r="T192" s="575">
        <f>SUM(H179:H191)</f>
        <v>304000</v>
      </c>
      <c r="U192" s="420" t="s">
        <v>164</v>
      </c>
      <c r="V192" s="420" t="s">
        <v>164</v>
      </c>
      <c r="W192" s="420" t="s">
        <v>164</v>
      </c>
    </row>
    <row r="193" spans="1:12" s="278" customFormat="1">
      <c r="A193" s="696"/>
      <c r="B193" s="704"/>
      <c r="C193" s="383" t="s">
        <v>2564</v>
      </c>
      <c r="D193" s="691"/>
      <c r="E193" s="300"/>
      <c r="F193" s="300"/>
      <c r="G193" s="300"/>
      <c r="H193" s="300"/>
      <c r="I193" s="691" t="s">
        <v>1104</v>
      </c>
      <c r="J193" s="701" t="s">
        <v>2566</v>
      </c>
      <c r="K193" s="759" t="s">
        <v>1733</v>
      </c>
      <c r="L193" s="672"/>
    </row>
    <row r="194" spans="1:12" ht="35.25" customHeight="1">
      <c r="K194" s="924">
        <v>90</v>
      </c>
    </row>
    <row r="195" spans="1:12" s="278" customFormat="1">
      <c r="H195" s="728"/>
      <c r="L195" s="1056"/>
    </row>
    <row r="196" spans="1:12" s="278" customFormat="1">
      <c r="A196" s="279"/>
      <c r="B196" s="279"/>
      <c r="C196" s="279"/>
      <c r="D196" s="280" t="s">
        <v>403</v>
      </c>
      <c r="E196" s="1566" t="s">
        <v>404</v>
      </c>
      <c r="F196" s="1567"/>
      <c r="G196" s="1567"/>
      <c r="H196" s="1568"/>
      <c r="I196" s="280" t="s">
        <v>406</v>
      </c>
      <c r="J196" s="280" t="s">
        <v>408</v>
      </c>
      <c r="K196" s="281" t="s">
        <v>1039</v>
      </c>
      <c r="L196" s="672"/>
    </row>
    <row r="197" spans="1:12" s="278" customFormat="1">
      <c r="A197" s="282" t="s">
        <v>401</v>
      </c>
      <c r="B197" s="282" t="s">
        <v>130</v>
      </c>
      <c r="C197" s="282" t="s">
        <v>402</v>
      </c>
      <c r="D197" s="283" t="s">
        <v>411</v>
      </c>
      <c r="E197" s="565">
        <v>2561</v>
      </c>
      <c r="F197" s="565">
        <v>2562</v>
      </c>
      <c r="G197" s="565">
        <v>2563</v>
      </c>
      <c r="H197" s="729">
        <v>2564</v>
      </c>
      <c r="I197" s="282" t="s">
        <v>407</v>
      </c>
      <c r="J197" s="282" t="s">
        <v>409</v>
      </c>
      <c r="K197" s="283" t="s">
        <v>494</v>
      </c>
      <c r="L197" s="672"/>
    </row>
    <row r="198" spans="1:12" s="278" customFormat="1">
      <c r="A198" s="282"/>
      <c r="B198" s="284"/>
      <c r="C198" s="284"/>
      <c r="D198" s="284" t="s">
        <v>412</v>
      </c>
      <c r="E198" s="559" t="s">
        <v>405</v>
      </c>
      <c r="F198" s="559" t="s">
        <v>405</v>
      </c>
      <c r="G198" s="559" t="s">
        <v>405</v>
      </c>
      <c r="H198" s="730" t="s">
        <v>405</v>
      </c>
      <c r="I198" s="284"/>
      <c r="J198" s="284"/>
      <c r="K198" s="1067" t="s">
        <v>495</v>
      </c>
      <c r="L198" s="672"/>
    </row>
    <row r="199" spans="1:12" s="278" customFormat="1">
      <c r="A199" s="605">
        <v>5</v>
      </c>
      <c r="B199" s="711" t="s">
        <v>2591</v>
      </c>
      <c r="C199" s="681" t="s">
        <v>2652</v>
      </c>
      <c r="D199" s="683" t="s">
        <v>922</v>
      </c>
      <c r="E199" s="319">
        <v>2000</v>
      </c>
      <c r="F199" s="319">
        <v>2000</v>
      </c>
      <c r="G199" s="319">
        <v>2000</v>
      </c>
      <c r="H199" s="319">
        <v>2000</v>
      </c>
      <c r="I199" s="684" t="s">
        <v>2572</v>
      </c>
      <c r="J199" s="705" t="s">
        <v>2592</v>
      </c>
      <c r="K199" s="684" t="s">
        <v>2560</v>
      </c>
      <c r="L199" s="672"/>
    </row>
    <row r="200" spans="1:12" s="278" customFormat="1">
      <c r="A200" s="696"/>
      <c r="B200" s="712" t="s">
        <v>2593</v>
      </c>
      <c r="C200" s="383" t="s">
        <v>2653</v>
      </c>
      <c r="D200" s="699"/>
      <c r="E200" s="300"/>
      <c r="F200" s="300"/>
      <c r="G200" s="300"/>
      <c r="H200" s="300"/>
      <c r="I200" s="700" t="s">
        <v>2582</v>
      </c>
      <c r="J200" s="707" t="s">
        <v>2594</v>
      </c>
      <c r="K200" s="700" t="s">
        <v>1733</v>
      </c>
      <c r="L200" s="672"/>
    </row>
    <row r="201" spans="1:12" s="278" customFormat="1">
      <c r="A201" s="606">
        <v>6</v>
      </c>
      <c r="B201" s="711" t="s">
        <v>2651</v>
      </c>
      <c r="C201" s="681" t="s">
        <v>2578</v>
      </c>
      <c r="D201" s="683" t="s">
        <v>922</v>
      </c>
      <c r="E201" s="319">
        <v>10000</v>
      </c>
      <c r="F201" s="319">
        <v>10000</v>
      </c>
      <c r="G201" s="319">
        <v>10000</v>
      </c>
      <c r="H201" s="319">
        <v>10000</v>
      </c>
      <c r="I201" s="684" t="s">
        <v>2572</v>
      </c>
      <c r="J201" s="705" t="s">
        <v>2589</v>
      </c>
      <c r="K201" s="684" t="s">
        <v>2560</v>
      </c>
      <c r="L201" s="833"/>
    </row>
    <row r="202" spans="1:12" s="278" customFormat="1">
      <c r="A202" s="606"/>
      <c r="B202" s="712" t="s">
        <v>781</v>
      </c>
      <c r="C202" s="383" t="s">
        <v>2581</v>
      </c>
      <c r="D202" s="699"/>
      <c r="E202" s="300"/>
      <c r="F202" s="300"/>
      <c r="G202" s="300"/>
      <c r="H202" s="300"/>
      <c r="I202" s="700" t="s">
        <v>2582</v>
      </c>
      <c r="J202" s="707" t="s">
        <v>2595</v>
      </c>
      <c r="K202" s="700" t="s">
        <v>1733</v>
      </c>
      <c r="L202" s="672"/>
    </row>
    <row r="203" spans="1:12" s="278" customFormat="1">
      <c r="A203" s="605">
        <v>7</v>
      </c>
      <c r="B203" s="715" t="s">
        <v>2606</v>
      </c>
      <c r="C203" s="681" t="s">
        <v>2644</v>
      </c>
      <c r="D203" s="682" t="s">
        <v>2607</v>
      </c>
      <c r="E203" s="347">
        <v>30000</v>
      </c>
      <c r="F203" s="347">
        <v>30000</v>
      </c>
      <c r="G203" s="347">
        <v>30000</v>
      </c>
      <c r="H203" s="347">
        <v>30000</v>
      </c>
      <c r="I203" s="716" t="s">
        <v>2558</v>
      </c>
      <c r="J203" s="419" t="s">
        <v>2650</v>
      </c>
      <c r="K203" s="684" t="s">
        <v>2560</v>
      </c>
      <c r="L203" s="672"/>
    </row>
    <row r="204" spans="1:12" s="278" customFormat="1">
      <c r="A204" s="696"/>
      <c r="B204" s="712"/>
      <c r="C204" s="740" t="s">
        <v>2608</v>
      </c>
      <c r="D204" s="698"/>
      <c r="E204" s="332"/>
      <c r="F204" s="332"/>
      <c r="G204" s="332"/>
      <c r="H204" s="332"/>
      <c r="I204" s="700" t="s">
        <v>2582</v>
      </c>
      <c r="J204" s="736" t="s">
        <v>2609</v>
      </c>
      <c r="K204" s="700" t="s">
        <v>1733</v>
      </c>
      <c r="L204" s="672"/>
    </row>
    <row r="205" spans="1:12" s="278" customFormat="1">
      <c r="A205" s="605">
        <v>8</v>
      </c>
      <c r="B205" s="715" t="s">
        <v>2610</v>
      </c>
      <c r="C205" s="681" t="s">
        <v>2644</v>
      </c>
      <c r="D205" s="682" t="s">
        <v>2562</v>
      </c>
      <c r="E205" s="347">
        <v>30000</v>
      </c>
      <c r="F205" s="347">
        <v>30000</v>
      </c>
      <c r="G205" s="347">
        <v>30000</v>
      </c>
      <c r="H205" s="347">
        <v>30000</v>
      </c>
      <c r="I205" s="685" t="s">
        <v>2558</v>
      </c>
      <c r="J205" s="419" t="s">
        <v>2650</v>
      </c>
      <c r="K205" s="684" t="s">
        <v>2560</v>
      </c>
      <c r="L205" s="672"/>
    </row>
    <row r="206" spans="1:12" s="278" customFormat="1">
      <c r="A206" s="696"/>
      <c r="B206" s="712" t="s">
        <v>2611</v>
      </c>
      <c r="C206" s="740" t="s">
        <v>2608</v>
      </c>
      <c r="D206" s="698"/>
      <c r="E206" s="332"/>
      <c r="F206" s="332"/>
      <c r="G206" s="332"/>
      <c r="H206" s="332"/>
      <c r="I206" s="700" t="s">
        <v>2582</v>
      </c>
      <c r="J206" s="736" t="s">
        <v>2609</v>
      </c>
      <c r="K206" s="700" t="s">
        <v>1733</v>
      </c>
      <c r="L206" s="672"/>
    </row>
    <row r="207" spans="1:12" s="278" customFormat="1">
      <c r="A207" s="605">
        <v>9</v>
      </c>
      <c r="B207" s="715" t="s">
        <v>2612</v>
      </c>
      <c r="C207" s="681" t="s">
        <v>2644</v>
      </c>
      <c r="D207" s="682" t="s">
        <v>2562</v>
      </c>
      <c r="E207" s="347">
        <v>30000</v>
      </c>
      <c r="F207" s="347">
        <v>30000</v>
      </c>
      <c r="G207" s="347">
        <v>30000</v>
      </c>
      <c r="H207" s="347">
        <v>30000</v>
      </c>
      <c r="I207" s="685" t="s">
        <v>2558</v>
      </c>
      <c r="J207" s="419" t="s">
        <v>2650</v>
      </c>
      <c r="K207" s="684" t="s">
        <v>2560</v>
      </c>
      <c r="L207" s="672"/>
    </row>
    <row r="208" spans="1:12" s="278" customFormat="1">
      <c r="A208" s="606"/>
      <c r="B208" s="712" t="s">
        <v>2613</v>
      </c>
      <c r="C208" s="740" t="s">
        <v>2608</v>
      </c>
      <c r="D208" s="698"/>
      <c r="E208" s="332"/>
      <c r="F208" s="332"/>
      <c r="G208" s="332"/>
      <c r="H208" s="332"/>
      <c r="I208" s="700" t="s">
        <v>2582</v>
      </c>
      <c r="J208" s="736" t="s">
        <v>2609</v>
      </c>
      <c r="K208" s="700" t="s">
        <v>1733</v>
      </c>
      <c r="L208" s="672"/>
    </row>
    <row r="209" spans="1:12" s="278" customFormat="1">
      <c r="A209" s="605">
        <v>10</v>
      </c>
      <c r="B209" s="715" t="s">
        <v>2601</v>
      </c>
      <c r="C209" s="681" t="s">
        <v>2602</v>
      </c>
      <c r="D209" s="694" t="s">
        <v>2562</v>
      </c>
      <c r="E209" s="347">
        <v>20000</v>
      </c>
      <c r="F209" s="347">
        <v>20000</v>
      </c>
      <c r="G209" s="347">
        <v>20000</v>
      </c>
      <c r="H209" s="347">
        <v>20000</v>
      </c>
      <c r="I209" s="685" t="s">
        <v>2558</v>
      </c>
      <c r="J209" s="419" t="s">
        <v>2603</v>
      </c>
      <c r="K209" s="684" t="s">
        <v>2560</v>
      </c>
      <c r="L209" s="672"/>
    </row>
    <row r="210" spans="1:12" s="278" customFormat="1">
      <c r="A210" s="696"/>
      <c r="B210" s="712"/>
      <c r="C210" s="383"/>
      <c r="D210" s="699"/>
      <c r="E210" s="332"/>
      <c r="F210" s="332"/>
      <c r="G210" s="332"/>
      <c r="H210" s="332"/>
      <c r="I210" s="700" t="s">
        <v>2582</v>
      </c>
      <c r="J210" s="736" t="s">
        <v>700</v>
      </c>
      <c r="K210" s="689" t="s">
        <v>1733</v>
      </c>
      <c r="L210" s="672"/>
    </row>
    <row r="211" spans="1:12" s="278" customFormat="1">
      <c r="A211" s="605">
        <v>11</v>
      </c>
      <c r="B211" s="715" t="s">
        <v>2604</v>
      </c>
      <c r="C211" s="681" t="s">
        <v>2605</v>
      </c>
      <c r="D211" s="682" t="s">
        <v>2562</v>
      </c>
      <c r="E211" s="319">
        <v>30000</v>
      </c>
      <c r="F211" s="347">
        <v>30000</v>
      </c>
      <c r="G211" s="319">
        <v>30000</v>
      </c>
      <c r="H211" s="835">
        <v>30000</v>
      </c>
      <c r="I211" s="685" t="s">
        <v>2558</v>
      </c>
      <c r="J211" s="419" t="s">
        <v>2648</v>
      </c>
      <c r="K211" s="733" t="s">
        <v>2596</v>
      </c>
      <c r="L211" s="672"/>
    </row>
    <row r="212" spans="1:12" s="278" customFormat="1">
      <c r="A212" s="696"/>
      <c r="B212" s="712"/>
      <c r="C212" s="383"/>
      <c r="D212" s="698"/>
      <c r="E212" s="300"/>
      <c r="F212" s="332"/>
      <c r="G212" s="300"/>
      <c r="H212" s="333"/>
      <c r="I212" s="700" t="s">
        <v>2582</v>
      </c>
      <c r="J212" s="736" t="s">
        <v>2649</v>
      </c>
      <c r="K212" s="753"/>
      <c r="L212" s="672"/>
    </row>
    <row r="213" spans="1:12" s="278" customFormat="1">
      <c r="A213" s="605">
        <v>12</v>
      </c>
      <c r="B213" s="715" t="s">
        <v>2949</v>
      </c>
      <c r="C213" s="681" t="s">
        <v>2894</v>
      </c>
      <c r="D213" s="682" t="s">
        <v>1342</v>
      </c>
      <c r="E213" s="347">
        <v>200000</v>
      </c>
      <c r="F213" s="347">
        <v>200000</v>
      </c>
      <c r="G213" s="347">
        <v>200000</v>
      </c>
      <c r="H213" s="347">
        <v>200000</v>
      </c>
      <c r="I213" s="685" t="s">
        <v>2558</v>
      </c>
      <c r="J213" s="681" t="s">
        <v>2896</v>
      </c>
      <c r="K213" s="684" t="s">
        <v>2596</v>
      </c>
      <c r="L213" s="672"/>
    </row>
    <row r="214" spans="1:12" s="278" customFormat="1">
      <c r="A214" s="696"/>
      <c r="B214" s="712"/>
      <c r="C214" s="383" t="s">
        <v>2895</v>
      </c>
      <c r="D214" s="698"/>
      <c r="E214" s="332"/>
      <c r="F214" s="332"/>
      <c r="G214" s="332"/>
      <c r="H214" s="332"/>
      <c r="I214" s="700" t="s">
        <v>2582</v>
      </c>
      <c r="J214" s="383" t="s">
        <v>2897</v>
      </c>
      <c r="K214" s="700"/>
      <c r="L214" s="672"/>
    </row>
    <row r="215" spans="1:12" s="278" customFormat="1" ht="30.75" customHeight="1">
      <c r="H215" s="728"/>
      <c r="K215" s="924">
        <v>91</v>
      </c>
      <c r="L215" s="672">
        <v>91</v>
      </c>
    </row>
    <row r="216" spans="1:12" s="278" customFormat="1">
      <c r="H216" s="728"/>
      <c r="L216" s="821"/>
    </row>
    <row r="217" spans="1:12" s="278" customFormat="1">
      <c r="A217" s="279"/>
      <c r="B217" s="279"/>
      <c r="C217" s="279"/>
      <c r="D217" s="280" t="s">
        <v>403</v>
      </c>
      <c r="E217" s="1566" t="s">
        <v>404</v>
      </c>
      <c r="F217" s="1567"/>
      <c r="G217" s="1567"/>
      <c r="H217" s="1568"/>
      <c r="I217" s="280" t="s">
        <v>406</v>
      </c>
      <c r="J217" s="280" t="s">
        <v>408</v>
      </c>
      <c r="K217" s="281" t="s">
        <v>1039</v>
      </c>
      <c r="L217" s="672"/>
    </row>
    <row r="218" spans="1:12" s="278" customFormat="1">
      <c r="A218" s="282" t="s">
        <v>401</v>
      </c>
      <c r="B218" s="282" t="s">
        <v>130</v>
      </c>
      <c r="C218" s="282" t="s">
        <v>402</v>
      </c>
      <c r="D218" s="283" t="s">
        <v>411</v>
      </c>
      <c r="E218" s="565">
        <v>2561</v>
      </c>
      <c r="F218" s="565">
        <v>2562</v>
      </c>
      <c r="G218" s="565">
        <v>2563</v>
      </c>
      <c r="H218" s="729">
        <v>2564</v>
      </c>
      <c r="I218" s="282" t="s">
        <v>407</v>
      </c>
      <c r="J218" s="282" t="s">
        <v>409</v>
      </c>
      <c r="K218" s="283" t="s">
        <v>494</v>
      </c>
      <c r="L218" s="672"/>
    </row>
    <row r="219" spans="1:12" s="278" customFormat="1">
      <c r="A219" s="284"/>
      <c r="B219" s="284"/>
      <c r="C219" s="284"/>
      <c r="D219" s="284" t="s">
        <v>412</v>
      </c>
      <c r="E219" s="737" t="s">
        <v>405</v>
      </c>
      <c r="F219" s="737" t="s">
        <v>405</v>
      </c>
      <c r="G219" s="737" t="s">
        <v>405</v>
      </c>
      <c r="H219" s="738" t="s">
        <v>405</v>
      </c>
      <c r="I219" s="284"/>
      <c r="J219" s="284"/>
      <c r="K219" s="1067" t="s">
        <v>495</v>
      </c>
      <c r="L219" s="672"/>
    </row>
    <row r="220" spans="1:12" s="278" customFormat="1">
      <c r="A220" s="606">
        <v>13</v>
      </c>
      <c r="B220" s="702" t="s">
        <v>2599</v>
      </c>
      <c r="C220" s="681" t="s">
        <v>2804</v>
      </c>
      <c r="D220" s="683" t="s">
        <v>2600</v>
      </c>
      <c r="E220" s="347">
        <v>100000</v>
      </c>
      <c r="F220" s="347">
        <v>100000</v>
      </c>
      <c r="G220" s="347">
        <v>100000</v>
      </c>
      <c r="H220" s="347">
        <v>100000</v>
      </c>
      <c r="I220" s="684" t="s">
        <v>2809</v>
      </c>
      <c r="J220" s="419" t="s">
        <v>2646</v>
      </c>
      <c r="K220" s="684" t="s">
        <v>2560</v>
      </c>
      <c r="L220" s="672"/>
    </row>
    <row r="221" spans="1:12" s="278" customFormat="1">
      <c r="A221" s="606"/>
      <c r="B221" s="714"/>
      <c r="C221" s="382" t="s">
        <v>2803</v>
      </c>
      <c r="D221" s="695"/>
      <c r="E221" s="322"/>
      <c r="F221" s="322"/>
      <c r="G221" s="322"/>
      <c r="H221" s="322"/>
      <c r="I221" s="689" t="s">
        <v>1104</v>
      </c>
      <c r="J221" s="741" t="s">
        <v>2647</v>
      </c>
      <c r="K221" s="689" t="s">
        <v>1733</v>
      </c>
      <c r="L221" s="672"/>
    </row>
    <row r="222" spans="1:12" s="278" customFormat="1">
      <c r="A222" s="906">
        <v>14</v>
      </c>
      <c r="B222" s="702" t="s">
        <v>2805</v>
      </c>
      <c r="C222" s="681" t="s">
        <v>2807</v>
      </c>
      <c r="D222" s="953" t="s">
        <v>474</v>
      </c>
      <c r="E222" s="347">
        <v>40000</v>
      </c>
      <c r="F222" s="347">
        <v>40000</v>
      </c>
      <c r="G222" s="347">
        <v>40000</v>
      </c>
      <c r="H222" s="347">
        <v>40000</v>
      </c>
      <c r="I222" s="684" t="s">
        <v>1186</v>
      </c>
      <c r="J222" s="681" t="s">
        <v>2810</v>
      </c>
      <c r="K222" s="684" t="s">
        <v>1514</v>
      </c>
      <c r="L222" s="862"/>
    </row>
    <row r="223" spans="1:12" s="278" customFormat="1">
      <c r="A223" s="907"/>
      <c r="B223" s="714" t="s">
        <v>2806</v>
      </c>
      <c r="C223" s="382" t="s">
        <v>2813</v>
      </c>
      <c r="D223" s="909"/>
      <c r="E223" s="322"/>
      <c r="F223" s="322"/>
      <c r="G223" s="322"/>
      <c r="H223" s="322"/>
      <c r="I223" s="689" t="s">
        <v>1104</v>
      </c>
      <c r="J223" s="382" t="s">
        <v>2811</v>
      </c>
      <c r="K223" s="689" t="s">
        <v>1515</v>
      </c>
      <c r="L223" s="862"/>
    </row>
    <row r="224" spans="1:12" s="278" customFormat="1">
      <c r="A224" s="907"/>
      <c r="B224" s="714" t="s">
        <v>2814</v>
      </c>
      <c r="C224" s="382" t="s">
        <v>2808</v>
      </c>
      <c r="D224" s="909"/>
      <c r="E224" s="322"/>
      <c r="F224" s="322"/>
      <c r="G224" s="322"/>
      <c r="H224" s="322"/>
      <c r="I224" s="689"/>
      <c r="J224" s="382" t="s">
        <v>2812</v>
      </c>
      <c r="K224" s="689"/>
      <c r="L224" s="862"/>
    </row>
    <row r="225" spans="1:12" s="278" customFormat="1">
      <c r="A225" s="605">
        <v>15</v>
      </c>
      <c r="B225" s="715" t="s">
        <v>3441</v>
      </c>
      <c r="C225" s="681" t="s">
        <v>3442</v>
      </c>
      <c r="D225" s="682" t="s">
        <v>3443</v>
      </c>
      <c r="E225" s="319">
        <v>275000</v>
      </c>
      <c r="F225" s="320">
        <v>275000</v>
      </c>
      <c r="G225" s="319">
        <v>275000</v>
      </c>
      <c r="H225" s="320">
        <v>275000</v>
      </c>
      <c r="I225" s="684" t="s">
        <v>1154</v>
      </c>
      <c r="J225" s="1286" t="s">
        <v>1237</v>
      </c>
      <c r="K225" s="684" t="s">
        <v>1010</v>
      </c>
      <c r="L225" s="1277"/>
    </row>
    <row r="226" spans="1:12" s="278" customFormat="1">
      <c r="A226" s="606"/>
      <c r="B226" s="1285" t="s">
        <v>3444</v>
      </c>
      <c r="C226" s="382" t="s">
        <v>3445</v>
      </c>
      <c r="D226" s="694" t="s">
        <v>3446</v>
      </c>
      <c r="E226" s="294"/>
      <c r="F226" s="345"/>
      <c r="G226" s="294"/>
      <c r="H226" s="345"/>
      <c r="I226" s="689" t="s">
        <v>756</v>
      </c>
      <c r="J226" s="1287" t="s">
        <v>3447</v>
      </c>
      <c r="K226" s="689"/>
      <c r="L226" s="1277"/>
    </row>
    <row r="227" spans="1:12" s="278" customFormat="1">
      <c r="A227" s="696"/>
      <c r="B227" s="712"/>
      <c r="C227" s="383"/>
      <c r="D227" s="698"/>
      <c r="E227" s="300"/>
      <c r="F227" s="325"/>
      <c r="G227" s="300"/>
      <c r="H227" s="325"/>
      <c r="I227" s="700" t="s">
        <v>1104</v>
      </c>
      <c r="J227" s="1288" t="s">
        <v>1239</v>
      </c>
      <c r="K227" s="700"/>
      <c r="L227" s="1277"/>
    </row>
    <row r="228" spans="1:12" s="278" customFormat="1">
      <c r="A228" s="284" t="s">
        <v>26</v>
      </c>
      <c r="B228" s="284" t="s">
        <v>3448</v>
      </c>
      <c r="C228" s="755" t="s">
        <v>164</v>
      </c>
      <c r="D228" s="755" t="s">
        <v>164</v>
      </c>
      <c r="E228" s="908">
        <f>SUM(E222:E224,E220,E213,E211,E209,E207,E205,E203,E201,E199,E192,E188,E184,E179)</f>
        <v>1066000</v>
      </c>
      <c r="F228" s="908">
        <f>SUM(F222:F224,F220,F213,F211,F209,F207,F206,F205,F203,F201,F199,F192,F188,F184,F179)</f>
        <v>1066000</v>
      </c>
      <c r="G228" s="908">
        <f>SUM(G222:G224,G220,G213,G211,G209,G207,G206,G205,G203,G201,G199,G192,G188,G184,G179)</f>
        <v>1066000</v>
      </c>
      <c r="H228" s="908">
        <f>SUM(H222:H224,H220,H213,H211,H209,H207,H206,H205,H203,H201,H199,H192,H188,H184,H179)</f>
        <v>1066000</v>
      </c>
      <c r="I228" s="755" t="s">
        <v>164</v>
      </c>
      <c r="J228" s="755" t="s">
        <v>164</v>
      </c>
      <c r="K228" s="1221" t="s">
        <v>164</v>
      </c>
      <c r="L228" s="672"/>
    </row>
    <row r="229" spans="1:12" s="278" customFormat="1">
      <c r="A229" s="752"/>
      <c r="K229" s="306"/>
      <c r="L229" s="672"/>
    </row>
    <row r="230" spans="1:12" s="278" customFormat="1">
      <c r="K230" s="306"/>
      <c r="L230" s="672"/>
    </row>
    <row r="231" spans="1:12" s="278" customFormat="1">
      <c r="K231" s="306"/>
      <c r="L231" s="672"/>
    </row>
    <row r="232" spans="1:12" s="278" customFormat="1">
      <c r="H232" s="728"/>
      <c r="K232" s="306"/>
      <c r="L232" s="672"/>
    </row>
    <row r="233" spans="1:12">
      <c r="A233" s="345"/>
      <c r="B233" s="345"/>
      <c r="C233" s="345"/>
      <c r="D233" s="584"/>
      <c r="E233" s="1574"/>
      <c r="F233" s="1574"/>
      <c r="G233" s="1574"/>
      <c r="H233" s="1574"/>
      <c r="I233" s="584"/>
      <c r="J233" s="584"/>
      <c r="K233" s="618"/>
      <c r="L233" s="673"/>
    </row>
    <row r="234" spans="1:12">
      <c r="A234" s="584"/>
      <c r="B234" s="584"/>
      <c r="C234" s="584"/>
      <c r="D234" s="618"/>
      <c r="E234" s="742"/>
      <c r="F234" s="742"/>
      <c r="G234" s="742"/>
      <c r="H234" s="743"/>
      <c r="I234" s="584"/>
      <c r="J234" s="584"/>
      <c r="K234" s="618"/>
      <c r="L234" s="673"/>
    </row>
    <row r="235" spans="1:12">
      <c r="A235" s="584"/>
      <c r="B235" s="584"/>
      <c r="C235" s="584"/>
      <c r="D235" s="584"/>
      <c r="E235" s="744"/>
      <c r="F235" s="744"/>
      <c r="G235" s="744"/>
      <c r="H235" s="745"/>
      <c r="I235" s="584"/>
      <c r="J235" s="584"/>
      <c r="K235" s="618"/>
      <c r="L235" s="673"/>
    </row>
    <row r="236" spans="1:12">
      <c r="A236" s="345"/>
      <c r="B236" s="345"/>
      <c r="C236" s="345"/>
      <c r="D236" s="345"/>
      <c r="E236" s="746"/>
      <c r="F236" s="695"/>
      <c r="G236" s="345"/>
      <c r="H236" s="747"/>
      <c r="I236" s="746"/>
      <c r="J236" s="746"/>
      <c r="K236" s="924">
        <v>92</v>
      </c>
      <c r="L236" s="673"/>
    </row>
    <row r="237" spans="1:12">
      <c r="A237" s="345"/>
      <c r="B237" s="345"/>
      <c r="C237" s="345"/>
      <c r="D237" s="345"/>
      <c r="E237" s="746"/>
      <c r="F237" s="695"/>
      <c r="G237" s="345"/>
      <c r="H237" s="748"/>
      <c r="I237" s="746"/>
      <c r="J237" s="746"/>
      <c r="K237" s="297"/>
      <c r="L237" s="673">
        <v>92</v>
      </c>
    </row>
    <row r="238" spans="1:12">
      <c r="A238" s="345"/>
      <c r="B238" s="345"/>
      <c r="C238" s="345"/>
      <c r="D238" s="345"/>
      <c r="E238" s="746"/>
      <c r="F238" s="695"/>
      <c r="G238" s="746"/>
      <c r="H238" s="748"/>
      <c r="I238" s="746"/>
      <c r="J238" s="746"/>
      <c r="K238" s="1220"/>
      <c r="L238" s="673"/>
    </row>
    <row r="239" spans="1:12">
      <c r="A239" s="345"/>
      <c r="B239" s="345"/>
      <c r="C239" s="345"/>
      <c r="D239" s="345"/>
      <c r="E239" s="746"/>
      <c r="F239" s="695"/>
      <c r="G239" s="746"/>
      <c r="H239" s="748"/>
      <c r="I239" s="746"/>
      <c r="J239" s="746"/>
      <c r="L239" s="673"/>
    </row>
    <row r="240" spans="1:12">
      <c r="A240" s="345"/>
      <c r="B240" s="345"/>
      <c r="C240" s="345"/>
      <c r="D240" s="345"/>
      <c r="E240" s="695"/>
      <c r="F240" s="695"/>
      <c r="G240" s="749"/>
      <c r="H240" s="748"/>
      <c r="I240" s="746"/>
      <c r="J240" s="746"/>
      <c r="K240" s="297"/>
      <c r="L240" s="673"/>
    </row>
    <row r="241" spans="1:12">
      <c r="A241" s="345"/>
      <c r="B241" s="345"/>
      <c r="C241" s="345"/>
      <c r="D241" s="345"/>
      <c r="E241" s="695"/>
      <c r="F241" s="695"/>
      <c r="G241" s="749"/>
      <c r="H241" s="748"/>
      <c r="I241" s="746"/>
      <c r="J241" s="746"/>
      <c r="K241" s="297"/>
      <c r="L241" s="673"/>
    </row>
    <row r="242" spans="1:12">
      <c r="A242" s="865"/>
      <c r="B242" s="866"/>
      <c r="C242" s="433"/>
      <c r="D242" s="433"/>
      <c r="E242" s="676"/>
      <c r="F242" s="676"/>
      <c r="G242" s="676"/>
      <c r="H242" s="676"/>
      <c r="I242" s="433"/>
      <c r="J242" s="433"/>
      <c r="K242" s="976"/>
      <c r="L242" s="673"/>
    </row>
    <row r="243" spans="1:12">
      <c r="A243" s="864"/>
      <c r="B243" s="345"/>
      <c r="C243" s="345"/>
      <c r="D243" s="865"/>
      <c r="E243" s="1548"/>
      <c r="F243" s="1548"/>
      <c r="G243" s="1548"/>
      <c r="H243" s="1548"/>
      <c r="I243" s="865"/>
      <c r="J243" s="865"/>
      <c r="K243" s="618"/>
      <c r="L243" s="673"/>
    </row>
    <row r="244" spans="1:12">
      <c r="A244" s="865"/>
      <c r="B244" s="865"/>
      <c r="C244" s="865"/>
      <c r="D244" s="618"/>
      <c r="E244" s="865"/>
      <c r="F244" s="865"/>
      <c r="G244" s="865"/>
      <c r="H244" s="865"/>
      <c r="I244" s="865"/>
      <c r="J244" s="865"/>
      <c r="K244" s="618"/>
      <c r="L244" s="673"/>
    </row>
    <row r="245" spans="1:12">
      <c r="A245" s="865"/>
      <c r="B245" s="865"/>
      <c r="C245" s="865"/>
      <c r="D245" s="865"/>
      <c r="E245" s="865"/>
      <c r="F245" s="865"/>
      <c r="G245" s="865"/>
      <c r="H245" s="865"/>
      <c r="I245" s="865"/>
      <c r="J245" s="865"/>
      <c r="K245" s="618"/>
      <c r="L245" s="673"/>
    </row>
    <row r="246" spans="1:12">
      <c r="A246" s="345"/>
      <c r="B246" s="345"/>
      <c r="C246" s="345"/>
      <c r="D246" s="345"/>
      <c r="E246" s="355"/>
      <c r="F246" s="355"/>
      <c r="G246" s="355"/>
      <c r="H246" s="355"/>
      <c r="I246" s="345"/>
      <c r="J246" s="345"/>
      <c r="K246" s="297"/>
      <c r="L246" s="673"/>
    </row>
    <row r="247" spans="1:12">
      <c r="A247" s="345"/>
      <c r="B247" s="345"/>
      <c r="C247" s="345"/>
      <c r="D247" s="345"/>
      <c r="E247" s="345"/>
      <c r="F247" s="345"/>
      <c r="G247" s="345"/>
      <c r="H247" s="345"/>
      <c r="I247" s="345"/>
      <c r="J247" s="345"/>
      <c r="K247" s="297"/>
      <c r="L247" s="673"/>
    </row>
    <row r="248" spans="1:12">
      <c r="A248" s="345"/>
      <c r="B248" s="345"/>
      <c r="C248" s="345"/>
      <c r="D248" s="345"/>
      <c r="E248" s="345"/>
      <c r="F248" s="345"/>
      <c r="G248" s="345"/>
      <c r="H248" s="345"/>
      <c r="I248" s="345"/>
      <c r="J248" s="345"/>
      <c r="K248" s="297"/>
      <c r="L248" s="673"/>
    </row>
    <row r="249" spans="1:12">
      <c r="A249" s="865"/>
      <c r="B249" s="865"/>
      <c r="C249" s="433"/>
      <c r="D249" s="433"/>
      <c r="E249" s="434"/>
      <c r="F249" s="434"/>
      <c r="G249" s="434"/>
      <c r="H249" s="434"/>
      <c r="I249" s="433"/>
      <c r="J249" s="433"/>
      <c r="K249" s="976"/>
      <c r="L249" s="673"/>
    </row>
    <row r="250" spans="1:12">
      <c r="A250" s="345"/>
      <c r="B250" s="345"/>
      <c r="C250" s="345"/>
      <c r="D250" s="345"/>
      <c r="E250" s="695"/>
      <c r="F250" s="695"/>
      <c r="G250" s="746"/>
      <c r="H250" s="748"/>
      <c r="I250" s="746"/>
      <c r="J250" s="746"/>
      <c r="K250" s="297"/>
      <c r="L250" s="673"/>
    </row>
    <row r="251" spans="1:12">
      <c r="A251" s="345"/>
      <c r="B251" s="345"/>
      <c r="C251" s="345"/>
      <c r="D251" s="345"/>
      <c r="E251" s="695"/>
      <c r="F251" s="695"/>
      <c r="G251" s="746"/>
      <c r="H251" s="748"/>
      <c r="I251" s="746"/>
      <c r="J251" s="746"/>
      <c r="K251" s="297"/>
      <c r="L251" s="673"/>
    </row>
    <row r="252" spans="1:12">
      <c r="A252" s="345"/>
      <c r="B252" s="345"/>
      <c r="C252" s="345"/>
      <c r="D252" s="345"/>
      <c r="E252" s="695"/>
      <c r="F252" s="695"/>
      <c r="G252" s="746"/>
      <c r="H252" s="748"/>
      <c r="I252" s="746"/>
      <c r="J252" s="746"/>
      <c r="K252" s="297"/>
      <c r="L252" s="673"/>
    </row>
    <row r="253" spans="1:12">
      <c r="A253" s="345"/>
      <c r="B253" s="345"/>
      <c r="C253" s="345"/>
      <c r="D253" s="345"/>
      <c r="E253" s="345"/>
      <c r="F253" s="345"/>
      <c r="G253" s="345"/>
      <c r="H253" s="191"/>
      <c r="I253" s="345"/>
      <c r="J253" s="345"/>
      <c r="K253" s="297"/>
      <c r="L253" s="673"/>
    </row>
    <row r="254" spans="1:12">
      <c r="A254" s="345"/>
      <c r="B254" s="345"/>
      <c r="C254" s="345"/>
      <c r="D254" s="345"/>
      <c r="E254" s="345"/>
      <c r="F254" s="345"/>
      <c r="G254" s="345"/>
      <c r="H254" s="191"/>
      <c r="I254" s="345"/>
      <c r="J254" s="345"/>
      <c r="K254" s="297"/>
      <c r="L254" s="673"/>
    </row>
    <row r="255" spans="1:12">
      <c r="A255" s="345"/>
      <c r="B255" s="345"/>
      <c r="C255" s="345"/>
      <c r="D255" s="345"/>
      <c r="E255" s="345"/>
      <c r="F255" s="345"/>
      <c r="G255" s="345"/>
      <c r="H255" s="191"/>
      <c r="I255" s="345"/>
      <c r="J255" s="345"/>
      <c r="K255" s="297"/>
      <c r="L255" s="673"/>
    </row>
    <row r="256" spans="1:12">
      <c r="A256" s="345"/>
      <c r="B256" s="345"/>
      <c r="C256" s="345"/>
      <c r="D256" s="345"/>
      <c r="E256" s="345"/>
      <c r="F256" s="345"/>
      <c r="G256" s="345"/>
      <c r="H256" s="191"/>
      <c r="I256" s="345"/>
      <c r="J256" s="345"/>
      <c r="K256" s="297"/>
      <c r="L256" s="673"/>
    </row>
    <row r="257" spans="1:12">
      <c r="A257" s="345"/>
      <c r="B257" s="345"/>
      <c r="C257" s="345"/>
      <c r="D257" s="345"/>
      <c r="E257" s="345"/>
      <c r="F257" s="345"/>
      <c r="G257" s="345"/>
      <c r="H257" s="191"/>
      <c r="I257" s="345"/>
      <c r="J257" s="345"/>
      <c r="K257" s="297"/>
      <c r="L257" s="673"/>
    </row>
    <row r="258" spans="1:12">
      <c r="A258" s="345"/>
      <c r="B258" s="345"/>
      <c r="C258" s="345"/>
      <c r="D258" s="345"/>
      <c r="E258" s="695"/>
      <c r="F258" s="695"/>
      <c r="G258" s="746"/>
      <c r="H258" s="748"/>
      <c r="I258" s="746"/>
      <c r="J258" s="746"/>
      <c r="K258" s="297"/>
      <c r="L258" s="673"/>
    </row>
    <row r="259" spans="1:12">
      <c r="A259" s="345"/>
      <c r="B259" s="345"/>
      <c r="C259" s="345"/>
      <c r="D259" s="345"/>
      <c r="E259" s="695"/>
      <c r="F259" s="695"/>
      <c r="G259" s="750"/>
      <c r="H259" s="751"/>
      <c r="I259" s="746"/>
      <c r="J259" s="746"/>
      <c r="K259" s="297"/>
      <c r="L259" s="673"/>
    </row>
    <row r="260" spans="1:12">
      <c r="A260" s="345"/>
      <c r="B260" s="345"/>
      <c r="C260" s="345"/>
      <c r="D260" s="345"/>
      <c r="E260" s="695"/>
      <c r="F260" s="695"/>
      <c r="G260" s="746"/>
      <c r="H260" s="748"/>
      <c r="I260" s="746"/>
      <c r="J260" s="746"/>
      <c r="K260" s="297"/>
      <c r="L260" s="673"/>
    </row>
    <row r="261" spans="1:12">
      <c r="A261" s="345"/>
      <c r="B261" s="345"/>
      <c r="C261" s="345"/>
      <c r="D261" s="345"/>
      <c r="E261" s="695"/>
      <c r="F261" s="695"/>
      <c r="G261" s="746"/>
      <c r="H261" s="748"/>
      <c r="I261" s="746"/>
      <c r="J261" s="746"/>
      <c r="K261" s="297"/>
      <c r="L261" s="673"/>
    </row>
    <row r="262" spans="1:12">
      <c r="A262" s="345"/>
      <c r="B262" s="345"/>
      <c r="C262" s="345"/>
      <c r="D262" s="345"/>
      <c r="E262" s="695"/>
      <c r="F262" s="695"/>
      <c r="G262" s="746"/>
      <c r="H262" s="748"/>
      <c r="I262" s="746"/>
      <c r="J262" s="746"/>
      <c r="K262" s="297"/>
      <c r="L262" s="673"/>
    </row>
    <row r="263" spans="1:12">
      <c r="A263" s="345"/>
      <c r="B263" s="345"/>
      <c r="C263" s="345"/>
      <c r="D263" s="345"/>
      <c r="E263" s="695"/>
      <c r="F263" s="695"/>
      <c r="G263" s="746"/>
      <c r="H263" s="748"/>
      <c r="I263" s="746"/>
      <c r="J263" s="746"/>
      <c r="K263" s="297"/>
      <c r="L263" s="673"/>
    </row>
    <row r="264" spans="1:12">
      <c r="A264" s="345"/>
      <c r="B264" s="345"/>
      <c r="C264" s="345"/>
      <c r="D264" s="345"/>
      <c r="E264" s="695"/>
      <c r="F264" s="695"/>
      <c r="G264" s="746"/>
      <c r="H264" s="748"/>
      <c r="I264" s="746"/>
      <c r="J264" s="746"/>
      <c r="K264" s="297"/>
      <c r="L264" s="673"/>
    </row>
    <row r="265" spans="1:12">
      <c r="A265" s="345"/>
      <c r="B265" s="345"/>
      <c r="C265" s="345"/>
      <c r="D265" s="345"/>
      <c r="E265" s="695"/>
      <c r="F265" s="695"/>
      <c r="G265" s="746"/>
      <c r="H265" s="748"/>
      <c r="I265" s="746"/>
      <c r="J265" s="746"/>
      <c r="K265" s="297"/>
      <c r="L265" s="673"/>
    </row>
    <row r="266" spans="1:12">
      <c r="A266" s="345"/>
      <c r="B266" s="345"/>
      <c r="C266" s="345"/>
      <c r="D266" s="345"/>
      <c r="E266" s="695"/>
      <c r="F266" s="695"/>
      <c r="G266" s="746"/>
      <c r="H266" s="748"/>
      <c r="I266" s="746"/>
      <c r="J266" s="746"/>
      <c r="K266" s="297"/>
      <c r="L266" s="673"/>
    </row>
    <row r="267" spans="1:12">
      <c r="A267" s="345"/>
      <c r="B267" s="345"/>
      <c r="C267" s="345"/>
      <c r="D267" s="345"/>
      <c r="E267" s="695"/>
      <c r="F267" s="695"/>
      <c r="G267" s="746"/>
      <c r="H267" s="748"/>
      <c r="I267" s="746"/>
      <c r="J267" s="746"/>
      <c r="K267" s="297"/>
      <c r="L267" s="673"/>
    </row>
    <row r="268" spans="1:12">
      <c r="A268" s="345"/>
      <c r="B268" s="345"/>
      <c r="C268" s="345"/>
      <c r="D268" s="345"/>
      <c r="E268" s="695"/>
      <c r="F268" s="695"/>
      <c r="G268" s="746"/>
      <c r="H268" s="748"/>
      <c r="I268" s="746"/>
      <c r="J268" s="746"/>
      <c r="K268" s="297"/>
      <c r="L268" s="673"/>
    </row>
    <row r="269" spans="1:12">
      <c r="A269" s="345"/>
      <c r="B269" s="345"/>
      <c r="C269" s="345"/>
      <c r="D269" s="345"/>
      <c r="E269" s="695"/>
      <c r="F269" s="695"/>
      <c r="G269" s="746"/>
      <c r="H269" s="748"/>
      <c r="I269" s="746"/>
      <c r="J269" s="746"/>
      <c r="K269" s="297"/>
      <c r="L269" s="673"/>
    </row>
    <row r="270" spans="1:12">
      <c r="A270" s="345"/>
      <c r="B270" s="345"/>
      <c r="C270" s="345"/>
      <c r="D270" s="345"/>
      <c r="E270" s="695"/>
      <c r="F270" s="695"/>
      <c r="G270" s="746"/>
      <c r="H270" s="748"/>
      <c r="I270" s="746"/>
      <c r="J270" s="746"/>
      <c r="K270" s="297"/>
      <c r="L270" s="673"/>
    </row>
    <row r="271" spans="1:12">
      <c r="A271" s="345"/>
      <c r="B271" s="345"/>
      <c r="C271" s="345"/>
      <c r="D271" s="345"/>
      <c r="E271" s="695"/>
      <c r="F271" s="695"/>
      <c r="G271" s="746"/>
      <c r="H271" s="748"/>
      <c r="I271" s="746"/>
      <c r="J271" s="746"/>
      <c r="K271" s="297"/>
      <c r="L271" s="673"/>
    </row>
    <row r="272" spans="1:12">
      <c r="A272" s="345"/>
      <c r="B272" s="345"/>
      <c r="C272" s="345"/>
      <c r="D272" s="345"/>
      <c r="E272" s="695"/>
      <c r="F272" s="695"/>
      <c r="G272" s="746"/>
      <c r="H272" s="748"/>
      <c r="I272" s="746"/>
      <c r="J272" s="746"/>
      <c r="K272" s="297"/>
      <c r="L272" s="673"/>
    </row>
    <row r="273" spans="1:12">
      <c r="A273" s="345"/>
      <c r="B273" s="345"/>
      <c r="C273" s="345"/>
      <c r="D273" s="345"/>
      <c r="E273" s="695"/>
      <c r="F273" s="695"/>
      <c r="G273" s="746"/>
      <c r="H273" s="748"/>
      <c r="I273" s="746"/>
      <c r="J273" s="746"/>
      <c r="K273" s="297"/>
      <c r="L273" s="673"/>
    </row>
    <row r="274" spans="1:12">
      <c r="A274" s="345"/>
      <c r="B274" s="345"/>
      <c r="C274" s="345"/>
      <c r="D274" s="345"/>
      <c r="E274" s="695"/>
      <c r="F274" s="695"/>
      <c r="G274" s="746"/>
      <c r="H274" s="748"/>
      <c r="I274" s="746"/>
      <c r="J274" s="746"/>
      <c r="K274" s="297"/>
      <c r="L274" s="673"/>
    </row>
    <row r="275" spans="1:12">
      <c r="A275" s="345"/>
      <c r="B275" s="345"/>
      <c r="C275" s="345"/>
      <c r="D275" s="345"/>
      <c r="E275" s="695"/>
      <c r="F275" s="695"/>
      <c r="G275" s="746"/>
      <c r="H275" s="748"/>
      <c r="I275" s="746"/>
      <c r="J275" s="746"/>
      <c r="K275" s="297"/>
      <c r="L275" s="673"/>
    </row>
    <row r="276" spans="1:12">
      <c r="A276" s="345"/>
      <c r="B276" s="345"/>
      <c r="C276" s="345"/>
      <c r="D276" s="345"/>
      <c r="E276" s="345"/>
      <c r="F276" s="345"/>
      <c r="G276" s="345"/>
      <c r="H276" s="191"/>
      <c r="I276" s="345"/>
      <c r="J276" s="345"/>
      <c r="K276" s="297"/>
      <c r="L276" s="673"/>
    </row>
    <row r="277" spans="1:12">
      <c r="A277" s="345"/>
      <c r="B277" s="345"/>
      <c r="C277" s="345"/>
      <c r="D277" s="345"/>
      <c r="E277" s="345"/>
      <c r="F277" s="345"/>
      <c r="G277" s="345"/>
      <c r="H277" s="191"/>
      <c r="I277" s="345"/>
      <c r="J277" s="345"/>
      <c r="K277" s="297"/>
      <c r="L277" s="673"/>
    </row>
  </sheetData>
  <mergeCells count="17">
    <mergeCell ref="E243:H243"/>
    <mergeCell ref="E233:H233"/>
    <mergeCell ref="E196:H196"/>
    <mergeCell ref="E217:H217"/>
    <mergeCell ref="E154:H154"/>
    <mergeCell ref="J1:K1"/>
    <mergeCell ref="E132:H132"/>
    <mergeCell ref="E176:H176"/>
    <mergeCell ref="E45:H45"/>
    <mergeCell ref="A2:K2"/>
    <mergeCell ref="A3:K3"/>
    <mergeCell ref="A4:K4"/>
    <mergeCell ref="E9:H9"/>
    <mergeCell ref="E23:H23"/>
    <mergeCell ref="E67:H67"/>
    <mergeCell ref="E89:H89"/>
    <mergeCell ref="E110:H110"/>
  </mergeCells>
  <pageMargins left="7.874015748031496E-2" right="7.874015748031496E-2" top="0.70866141732283472" bottom="0.15748031496062992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H11" sqref="H11"/>
    </sheetView>
  </sheetViews>
  <sheetFormatPr defaultRowHeight="21.75"/>
  <cols>
    <col min="1" max="1" width="8.125" style="597" customWidth="1"/>
    <col min="2" max="11" width="9" style="597"/>
  </cols>
  <sheetData>
    <row r="1" spans="1:11" ht="27.75">
      <c r="A1" s="1412" t="s">
        <v>2701</v>
      </c>
      <c r="B1" s="1412"/>
      <c r="C1" s="1412"/>
      <c r="D1" s="1412"/>
      <c r="E1" s="1412"/>
      <c r="F1" s="1412"/>
      <c r="G1" s="1412"/>
      <c r="H1" s="1412"/>
      <c r="I1" s="1412"/>
      <c r="J1" s="1412"/>
    </row>
    <row r="2" spans="1:11" ht="27.75">
      <c r="A2" s="585"/>
      <c r="B2" s="585"/>
      <c r="C2" s="585"/>
      <c r="D2" s="585"/>
      <c r="E2" s="585"/>
      <c r="F2" s="585"/>
      <c r="G2" s="585"/>
      <c r="H2" s="585"/>
      <c r="I2" s="585"/>
      <c r="J2" s="585"/>
    </row>
    <row r="3" spans="1:11" ht="24">
      <c r="A3" s="24" t="s">
        <v>2702</v>
      </c>
      <c r="B3" s="3"/>
      <c r="C3" s="3"/>
      <c r="D3" s="3"/>
      <c r="E3" s="3"/>
      <c r="F3" s="3"/>
      <c r="G3" s="3"/>
      <c r="H3" s="3"/>
      <c r="I3" s="810" t="s">
        <v>2703</v>
      </c>
    </row>
    <row r="4" spans="1:11" ht="27.75">
      <c r="A4" s="3" t="s">
        <v>2704</v>
      </c>
      <c r="B4" s="3"/>
      <c r="C4" s="3"/>
      <c r="D4" s="3"/>
      <c r="E4" s="3"/>
      <c r="F4" s="3"/>
      <c r="G4" s="3"/>
      <c r="H4" s="3"/>
      <c r="I4" s="811">
        <v>1</v>
      </c>
    </row>
    <row r="5" spans="1:11" ht="27.75">
      <c r="A5" s="3" t="s">
        <v>2705</v>
      </c>
      <c r="B5" s="3"/>
      <c r="C5" s="3"/>
      <c r="D5" s="3"/>
      <c r="E5" s="3"/>
      <c r="F5" s="3"/>
      <c r="G5" s="3"/>
      <c r="H5" s="3"/>
      <c r="I5" s="812">
        <v>17</v>
      </c>
    </row>
    <row r="6" spans="1:11" ht="27.75">
      <c r="A6" s="3" t="s">
        <v>2706</v>
      </c>
      <c r="B6" s="3"/>
      <c r="C6" s="3"/>
      <c r="D6" s="3"/>
      <c r="E6" s="3"/>
      <c r="F6" s="3"/>
      <c r="G6" s="3"/>
      <c r="H6" s="3"/>
      <c r="I6" s="812">
        <v>25</v>
      </c>
    </row>
    <row r="7" spans="1:11" ht="27.75">
      <c r="A7" s="3" t="s">
        <v>2707</v>
      </c>
      <c r="B7" s="3"/>
      <c r="C7" s="3"/>
      <c r="D7" s="3"/>
      <c r="E7" s="3"/>
      <c r="F7" s="3"/>
      <c r="G7" s="3"/>
      <c r="H7" s="3"/>
      <c r="I7" s="812">
        <v>49</v>
      </c>
    </row>
    <row r="8" spans="1:11" s="276" customFormat="1" ht="27.75">
      <c r="A8" s="3"/>
      <c r="B8" s="3" t="s">
        <v>2708</v>
      </c>
      <c r="C8" s="3"/>
      <c r="D8" s="3"/>
      <c r="E8" s="3"/>
      <c r="F8" s="3"/>
      <c r="G8" s="3"/>
      <c r="H8" s="3"/>
      <c r="I8" s="812">
        <v>51</v>
      </c>
      <c r="K8" s="597"/>
    </row>
    <row r="9" spans="1:11" ht="27.75">
      <c r="A9" s="3" t="s">
        <v>2709</v>
      </c>
      <c r="B9" s="3"/>
      <c r="C9" s="3"/>
      <c r="D9" s="3"/>
      <c r="E9" s="3"/>
      <c r="F9" s="3"/>
      <c r="G9" s="3"/>
      <c r="H9" s="3"/>
      <c r="I9" s="812">
        <v>126</v>
      </c>
    </row>
    <row r="10" spans="1:11" ht="27.75">
      <c r="A10" s="3"/>
      <c r="C10" s="3"/>
      <c r="D10" s="3"/>
      <c r="E10" s="3"/>
      <c r="F10" s="3"/>
      <c r="G10" s="3"/>
      <c r="H10" s="3"/>
      <c r="I10" s="3"/>
      <c r="J10" s="812"/>
    </row>
    <row r="11" spans="1:11" ht="2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ht="24">
      <c r="A13" s="3"/>
      <c r="B13" s="3"/>
      <c r="C13" s="3"/>
      <c r="D13" s="3"/>
      <c r="E13" s="813"/>
      <c r="F13" s="3"/>
      <c r="G13" s="3"/>
      <c r="H13" s="3"/>
      <c r="I13" s="3"/>
      <c r="J13" s="3"/>
    </row>
  </sheetData>
  <mergeCells count="1">
    <mergeCell ref="A1:J1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68"/>
  <sheetViews>
    <sheetView view="pageBreakPreview" topLeftCell="A199" zoomScale="120" zoomScaleNormal="120" zoomScaleSheetLayoutView="120" workbookViewId="0">
      <selection activeCell="J209" sqref="J209:J210"/>
    </sheetView>
  </sheetViews>
  <sheetFormatPr defaultRowHeight="24"/>
  <cols>
    <col min="1" max="1" width="3.75" style="278" customWidth="1"/>
    <col min="2" max="2" width="27.125" style="278" customWidth="1"/>
    <col min="3" max="3" width="22.125" style="278" customWidth="1"/>
    <col min="4" max="4" width="11.375" style="278" customWidth="1"/>
    <col min="5" max="5" width="8.375" style="278" customWidth="1"/>
    <col min="6" max="6" width="8.25" style="278" customWidth="1"/>
    <col min="7" max="7" width="8.375" style="278" customWidth="1"/>
    <col min="8" max="8" width="8.5" style="278" customWidth="1"/>
    <col min="9" max="9" width="12.75" style="278" customWidth="1"/>
    <col min="10" max="10" width="17.375" style="278" customWidth="1"/>
    <col min="11" max="11" width="6.875" style="278" customWidth="1"/>
    <col min="12" max="12" width="9" style="672"/>
    <col min="13" max="16384" width="9" style="278"/>
  </cols>
  <sheetData>
    <row r="1" spans="1:14">
      <c r="A1" s="278" t="s">
        <v>3449</v>
      </c>
      <c r="L1" s="862"/>
    </row>
    <row r="2" spans="1:14">
      <c r="A2" s="555"/>
      <c r="B2" s="548"/>
      <c r="C2" s="548"/>
      <c r="D2" s="548"/>
      <c r="E2" s="548"/>
      <c r="F2" s="548"/>
      <c r="G2" s="548"/>
      <c r="H2" s="548"/>
      <c r="I2" s="548"/>
      <c r="J2" s="1561" t="s">
        <v>2216</v>
      </c>
      <c r="K2" s="1562"/>
      <c r="M2" s="278" t="s">
        <v>604</v>
      </c>
    </row>
    <row r="3" spans="1:14">
      <c r="A3" s="1545" t="s">
        <v>396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  <c r="N3" s="278" t="s">
        <v>605</v>
      </c>
    </row>
    <row r="4" spans="1:14">
      <c r="A4" s="1545" t="s">
        <v>397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  <c r="M4" s="277" t="s">
        <v>606</v>
      </c>
    </row>
    <row r="5" spans="1:14">
      <c r="A5" s="1545" t="s">
        <v>398</v>
      </c>
      <c r="B5" s="1545"/>
      <c r="C5" s="1545"/>
      <c r="D5" s="1545"/>
      <c r="E5" s="1545"/>
      <c r="F5" s="1545"/>
      <c r="G5" s="1545"/>
      <c r="H5" s="1545"/>
      <c r="I5" s="1545"/>
      <c r="J5" s="1545"/>
      <c r="K5" s="1545"/>
      <c r="M5" s="277"/>
      <c r="N5" s="278" t="s">
        <v>607</v>
      </c>
    </row>
    <row r="6" spans="1:14">
      <c r="A6" s="104" t="s">
        <v>2228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M6" s="277" t="s">
        <v>608</v>
      </c>
    </row>
    <row r="7" spans="1:14">
      <c r="A7" s="277" t="s">
        <v>2227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M7" s="277"/>
      <c r="N7" s="278" t="s">
        <v>609</v>
      </c>
    </row>
    <row r="8" spans="1:14">
      <c r="A8" s="277" t="s">
        <v>1482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M8" s="277" t="s">
        <v>610</v>
      </c>
    </row>
    <row r="9" spans="1:14">
      <c r="A9" s="277" t="s">
        <v>399</v>
      </c>
      <c r="B9" s="863" t="s">
        <v>2829</v>
      </c>
      <c r="C9" s="277"/>
      <c r="D9" s="277"/>
      <c r="E9" s="277"/>
      <c r="F9" s="277"/>
      <c r="G9" s="277"/>
      <c r="H9" s="277"/>
      <c r="I9" s="277"/>
      <c r="J9" s="277"/>
      <c r="K9" s="277"/>
      <c r="M9" s="277"/>
      <c r="N9" s="278" t="s">
        <v>611</v>
      </c>
    </row>
    <row r="10" spans="1:14">
      <c r="A10" s="279"/>
      <c r="B10" s="279"/>
      <c r="C10" s="279"/>
      <c r="D10" s="280" t="s">
        <v>403</v>
      </c>
      <c r="E10" s="1435" t="s">
        <v>404</v>
      </c>
      <c r="F10" s="1436"/>
      <c r="G10" s="1436"/>
      <c r="H10" s="1553"/>
      <c r="I10" s="280" t="s">
        <v>406</v>
      </c>
      <c r="J10" s="280" t="s">
        <v>408</v>
      </c>
      <c r="K10" s="281" t="s">
        <v>1039</v>
      </c>
      <c r="M10" s="277" t="s">
        <v>612</v>
      </c>
    </row>
    <row r="11" spans="1:14">
      <c r="A11" s="282" t="s">
        <v>401</v>
      </c>
      <c r="B11" s="282" t="s">
        <v>130</v>
      </c>
      <c r="C11" s="282" t="s">
        <v>402</v>
      </c>
      <c r="D11" s="283" t="s">
        <v>411</v>
      </c>
      <c r="E11" s="280">
        <v>2561</v>
      </c>
      <c r="F11" s="280">
        <v>2562</v>
      </c>
      <c r="G11" s="280">
        <v>2563</v>
      </c>
      <c r="H11" s="280">
        <v>2564</v>
      </c>
      <c r="I11" s="282" t="s">
        <v>407</v>
      </c>
      <c r="J11" s="282" t="s">
        <v>409</v>
      </c>
      <c r="K11" s="283" t="s">
        <v>494</v>
      </c>
      <c r="M11" s="278" t="s">
        <v>613</v>
      </c>
    </row>
    <row r="12" spans="1:14">
      <c r="A12" s="282"/>
      <c r="B12" s="284"/>
      <c r="C12" s="284"/>
      <c r="D12" s="283" t="s">
        <v>412</v>
      </c>
      <c r="E12" s="282" t="s">
        <v>405</v>
      </c>
      <c r="F12" s="282" t="s">
        <v>405</v>
      </c>
      <c r="G12" s="282" t="s">
        <v>405</v>
      </c>
      <c r="H12" s="282" t="s">
        <v>405</v>
      </c>
      <c r="I12" s="282"/>
      <c r="J12" s="282"/>
      <c r="K12" s="283" t="s">
        <v>495</v>
      </c>
    </row>
    <row r="13" spans="1:14">
      <c r="A13" s="107">
        <v>1</v>
      </c>
      <c r="B13" s="146" t="s">
        <v>3450</v>
      </c>
      <c r="C13" s="82" t="s">
        <v>435</v>
      </c>
      <c r="D13" s="288" t="s">
        <v>1048</v>
      </c>
      <c r="E13" s="289">
        <v>100000</v>
      </c>
      <c r="F13" s="290">
        <v>100000</v>
      </c>
      <c r="G13" s="291">
        <v>100000</v>
      </c>
      <c r="H13" s="290">
        <v>100000</v>
      </c>
      <c r="I13" s="292" t="s">
        <v>1201</v>
      </c>
      <c r="J13" s="293" t="s">
        <v>3454</v>
      </c>
      <c r="K13" s="292" t="s">
        <v>1531</v>
      </c>
    </row>
    <row r="14" spans="1:14">
      <c r="A14" s="109"/>
      <c r="B14" s="79" t="s">
        <v>3451</v>
      </c>
      <c r="C14" s="161" t="s">
        <v>3452</v>
      </c>
      <c r="D14" s="350"/>
      <c r="E14" s="351"/>
      <c r="F14" s="304"/>
      <c r="G14" s="303"/>
      <c r="H14" s="304"/>
      <c r="I14" s="303" t="s">
        <v>3453</v>
      </c>
      <c r="J14" s="304" t="s">
        <v>3455</v>
      </c>
      <c r="K14" s="303" t="s">
        <v>1542</v>
      </c>
      <c r="N14" s="277" t="s">
        <v>2217</v>
      </c>
    </row>
    <row r="15" spans="1:14">
      <c r="A15" s="381" t="s">
        <v>26</v>
      </c>
      <c r="B15" s="949" t="s">
        <v>1574</v>
      </c>
      <c r="C15" s="420" t="s">
        <v>164</v>
      </c>
      <c r="D15" s="420" t="s">
        <v>164</v>
      </c>
      <c r="E15" s="1289">
        <v>100000</v>
      </c>
      <c r="F15" s="1290">
        <v>100000</v>
      </c>
      <c r="G15" s="680">
        <v>100000</v>
      </c>
      <c r="H15" s="1291">
        <v>100000</v>
      </c>
      <c r="I15" s="420" t="s">
        <v>164</v>
      </c>
      <c r="J15" s="420" t="s">
        <v>164</v>
      </c>
      <c r="K15" s="420" t="s">
        <v>164</v>
      </c>
      <c r="N15" s="277" t="s">
        <v>2223</v>
      </c>
    </row>
    <row r="16" spans="1:14">
      <c r="A16" s="379"/>
    </row>
    <row r="17" spans="1:12">
      <c r="A17" s="345"/>
    </row>
    <row r="18" spans="1:12">
      <c r="L18" s="672">
        <v>98</v>
      </c>
    </row>
    <row r="21" spans="1:12">
      <c r="K21" s="827">
        <v>93</v>
      </c>
    </row>
    <row r="23" spans="1:12">
      <c r="A23" s="278" t="s">
        <v>399</v>
      </c>
      <c r="B23" s="863" t="s">
        <v>2830</v>
      </c>
    </row>
    <row r="24" spans="1:12">
      <c r="A24" s="279"/>
      <c r="B24" s="279"/>
      <c r="C24" s="279"/>
      <c r="D24" s="280" t="s">
        <v>403</v>
      </c>
      <c r="E24" s="1435" t="s">
        <v>404</v>
      </c>
      <c r="F24" s="1436"/>
      <c r="G24" s="1436"/>
      <c r="H24" s="1553"/>
      <c r="I24" s="280" t="s">
        <v>406</v>
      </c>
      <c r="J24" s="280" t="s">
        <v>408</v>
      </c>
      <c r="K24" s="281" t="s">
        <v>1039</v>
      </c>
    </row>
    <row r="25" spans="1:12">
      <c r="A25" s="282" t="s">
        <v>401</v>
      </c>
      <c r="B25" s="282" t="s">
        <v>130</v>
      </c>
      <c r="C25" s="282" t="s">
        <v>402</v>
      </c>
      <c r="D25" s="283" t="s">
        <v>411</v>
      </c>
      <c r="E25" s="280">
        <v>2561</v>
      </c>
      <c r="F25" s="280">
        <v>2562</v>
      </c>
      <c r="G25" s="280">
        <v>2563</v>
      </c>
      <c r="H25" s="280">
        <v>2564</v>
      </c>
      <c r="I25" s="282" t="s">
        <v>407</v>
      </c>
      <c r="J25" s="282" t="s">
        <v>409</v>
      </c>
      <c r="K25" s="283" t="s">
        <v>494</v>
      </c>
    </row>
    <row r="26" spans="1:12">
      <c r="A26" s="282"/>
      <c r="B26" s="282"/>
      <c r="C26" s="282"/>
      <c r="D26" s="282" t="s">
        <v>412</v>
      </c>
      <c r="E26" s="282" t="s">
        <v>405</v>
      </c>
      <c r="F26" s="282" t="s">
        <v>405</v>
      </c>
      <c r="G26" s="282" t="s">
        <v>405</v>
      </c>
      <c r="H26" s="282" t="s">
        <v>405</v>
      </c>
      <c r="I26" s="282"/>
      <c r="J26" s="282"/>
      <c r="K26" s="283" t="s">
        <v>495</v>
      </c>
    </row>
    <row r="27" spans="1:12">
      <c r="A27" s="107">
        <v>1</v>
      </c>
      <c r="B27" s="286" t="s">
        <v>2902</v>
      </c>
      <c r="C27" s="318" t="s">
        <v>2898</v>
      </c>
      <c r="D27" s="1092" t="s">
        <v>1342</v>
      </c>
      <c r="E27" s="490">
        <v>50000</v>
      </c>
      <c r="F27" s="490">
        <v>50000</v>
      </c>
      <c r="G27" s="490">
        <v>50000</v>
      </c>
      <c r="H27" s="490">
        <v>50000</v>
      </c>
      <c r="I27" s="118" t="s">
        <v>1337</v>
      </c>
      <c r="J27" s="111" t="s">
        <v>2900</v>
      </c>
      <c r="K27" s="118" t="s">
        <v>1531</v>
      </c>
      <c r="L27" s="833"/>
    </row>
    <row r="28" spans="1:12">
      <c r="A28" s="109"/>
      <c r="B28" s="295"/>
      <c r="C28" s="324" t="s">
        <v>2899</v>
      </c>
      <c r="D28" s="1093"/>
      <c r="E28" s="115"/>
      <c r="F28" s="115"/>
      <c r="G28" s="115"/>
      <c r="H28" s="115"/>
      <c r="I28" s="115" t="s">
        <v>1347</v>
      </c>
      <c r="J28" s="186" t="s">
        <v>2901</v>
      </c>
      <c r="K28" s="115" t="s">
        <v>1542</v>
      </c>
    </row>
    <row r="29" spans="1:12">
      <c r="A29" s="108">
        <v>2</v>
      </c>
      <c r="B29" s="148" t="s">
        <v>1339</v>
      </c>
      <c r="C29" s="154" t="s">
        <v>1040</v>
      </c>
      <c r="D29" s="357" t="s">
        <v>1343</v>
      </c>
      <c r="E29" s="307">
        <v>50000</v>
      </c>
      <c r="F29" s="267">
        <v>50000</v>
      </c>
      <c r="G29" s="307">
        <v>50000</v>
      </c>
      <c r="H29" s="267">
        <v>50000</v>
      </c>
      <c r="I29" s="298" t="s">
        <v>1348</v>
      </c>
      <c r="J29" s="306" t="s">
        <v>1350</v>
      </c>
      <c r="K29" s="292" t="s">
        <v>1531</v>
      </c>
    </row>
    <row r="30" spans="1:12">
      <c r="A30" s="108"/>
      <c r="B30" s="148" t="s">
        <v>1340</v>
      </c>
      <c r="C30" s="154" t="s">
        <v>1341</v>
      </c>
      <c r="D30" s="357" t="s">
        <v>1344</v>
      </c>
      <c r="E30" s="298"/>
      <c r="F30" s="306"/>
      <c r="G30" s="298"/>
      <c r="H30" s="306"/>
      <c r="I30" s="298" t="s">
        <v>1349</v>
      </c>
      <c r="J30" s="306" t="s">
        <v>1239</v>
      </c>
      <c r="K30" s="303" t="s">
        <v>1542</v>
      </c>
    </row>
    <row r="31" spans="1:12">
      <c r="A31" s="107">
        <v>3</v>
      </c>
      <c r="B31" s="162" t="s">
        <v>1345</v>
      </c>
      <c r="C31" s="152" t="s">
        <v>894</v>
      </c>
      <c r="D31" s="358" t="s">
        <v>703</v>
      </c>
      <c r="E31" s="291">
        <v>100000</v>
      </c>
      <c r="F31" s="290">
        <v>100000</v>
      </c>
      <c r="G31" s="291">
        <v>100000</v>
      </c>
      <c r="H31" s="290">
        <v>100000</v>
      </c>
      <c r="I31" s="292" t="s">
        <v>1186</v>
      </c>
      <c r="J31" s="293" t="s">
        <v>1351</v>
      </c>
      <c r="K31" s="292" t="s">
        <v>1531</v>
      </c>
    </row>
    <row r="32" spans="1:12">
      <c r="A32" s="109"/>
      <c r="B32" s="163" t="s">
        <v>1346</v>
      </c>
      <c r="C32" s="136" t="s">
        <v>895</v>
      </c>
      <c r="D32" s="359"/>
      <c r="E32" s="303"/>
      <c r="F32" s="304"/>
      <c r="G32" s="303"/>
      <c r="H32" s="304"/>
      <c r="I32" s="303" t="s">
        <v>1104</v>
      </c>
      <c r="J32" s="304" t="s">
        <v>1352</v>
      </c>
      <c r="K32" s="303" t="s">
        <v>1542</v>
      </c>
    </row>
    <row r="33" spans="1:14">
      <c r="A33" s="108">
        <v>4</v>
      </c>
      <c r="B33" s="336" t="s">
        <v>3047</v>
      </c>
      <c r="C33" s="329" t="s">
        <v>896</v>
      </c>
      <c r="D33" s="1086" t="s">
        <v>1048</v>
      </c>
      <c r="E33" s="1087">
        <v>130000</v>
      </c>
      <c r="F33" s="1087">
        <v>130000</v>
      </c>
      <c r="G33" s="1087">
        <v>130000</v>
      </c>
      <c r="H33" s="1087">
        <v>130000</v>
      </c>
      <c r="I33" s="114" t="s">
        <v>1201</v>
      </c>
      <c r="J33" s="597" t="s">
        <v>1351</v>
      </c>
      <c r="K33" s="118" t="s">
        <v>1531</v>
      </c>
      <c r="L33" s="833"/>
      <c r="M33" s="278" t="s">
        <v>3034</v>
      </c>
    </row>
    <row r="34" spans="1:14">
      <c r="A34" s="108"/>
      <c r="B34" s="336"/>
      <c r="C34" s="329" t="s">
        <v>897</v>
      </c>
      <c r="D34" s="1086"/>
      <c r="E34" s="114"/>
      <c r="F34" s="114"/>
      <c r="G34" s="114"/>
      <c r="H34" s="114"/>
      <c r="I34" s="114" t="s">
        <v>1389</v>
      </c>
      <c r="J34" s="597" t="s">
        <v>1353</v>
      </c>
      <c r="K34" s="115" t="s">
        <v>1542</v>
      </c>
    </row>
    <row r="35" spans="1:14">
      <c r="A35" s="107">
        <v>5</v>
      </c>
      <c r="B35" s="326" t="s">
        <v>3456</v>
      </c>
      <c r="C35" s="318" t="s">
        <v>3457</v>
      </c>
      <c r="D35" s="1096" t="s">
        <v>3459</v>
      </c>
      <c r="E35" s="490">
        <v>200000</v>
      </c>
      <c r="F35" s="490">
        <v>200000</v>
      </c>
      <c r="G35" s="490">
        <v>200000</v>
      </c>
      <c r="H35" s="490">
        <v>200000</v>
      </c>
      <c r="I35" s="292" t="s">
        <v>1186</v>
      </c>
      <c r="J35" s="1094" t="s">
        <v>3460</v>
      </c>
      <c r="K35" s="118" t="s">
        <v>1531</v>
      </c>
      <c r="L35" s="833"/>
    </row>
    <row r="36" spans="1:14">
      <c r="A36" s="109"/>
      <c r="B36" s="295"/>
      <c r="C36" s="324" t="s">
        <v>3458</v>
      </c>
      <c r="D36" s="1097" t="s">
        <v>474</v>
      </c>
      <c r="E36" s="114"/>
      <c r="F36" s="114"/>
      <c r="G36" s="114"/>
      <c r="H36" s="114"/>
      <c r="I36" s="303" t="s">
        <v>1104</v>
      </c>
      <c r="J36" s="1095" t="s">
        <v>3461</v>
      </c>
      <c r="K36" s="115" t="s">
        <v>1542</v>
      </c>
    </row>
    <row r="37" spans="1:14">
      <c r="A37" s="108">
        <v>6</v>
      </c>
      <c r="B37" s="68" t="s">
        <v>898</v>
      </c>
      <c r="C37" s="160" t="s">
        <v>899</v>
      </c>
      <c r="D37" s="360" t="s">
        <v>1057</v>
      </c>
      <c r="E37" s="291">
        <v>700000</v>
      </c>
      <c r="F37" s="291">
        <v>700000</v>
      </c>
      <c r="G37" s="291">
        <v>700000</v>
      </c>
      <c r="H37" s="291">
        <v>700000</v>
      </c>
      <c r="I37" s="292" t="s">
        <v>1186</v>
      </c>
      <c r="J37" s="362" t="s">
        <v>1394</v>
      </c>
      <c r="K37" s="292" t="s">
        <v>1531</v>
      </c>
    </row>
    <row r="38" spans="1:14">
      <c r="A38" s="108"/>
      <c r="B38" s="372" t="s">
        <v>900</v>
      </c>
      <c r="C38" s="136" t="s">
        <v>901</v>
      </c>
      <c r="D38" s="361"/>
      <c r="E38" s="303"/>
      <c r="F38" s="304"/>
      <c r="G38" s="303"/>
      <c r="H38" s="304"/>
      <c r="I38" s="303" t="s">
        <v>1104</v>
      </c>
      <c r="J38" s="363" t="s">
        <v>1395</v>
      </c>
      <c r="K38" s="303" t="s">
        <v>1542</v>
      </c>
    </row>
    <row r="39" spans="1:14">
      <c r="A39" s="107">
        <v>7</v>
      </c>
      <c r="B39" s="288" t="s">
        <v>3041</v>
      </c>
      <c r="C39" s="287" t="s">
        <v>3044</v>
      </c>
      <c r="D39" s="1078" t="s">
        <v>1048</v>
      </c>
      <c r="E39" s="490">
        <v>3000</v>
      </c>
      <c r="F39" s="489">
        <v>3000</v>
      </c>
      <c r="G39" s="490">
        <v>3000</v>
      </c>
      <c r="H39" s="489">
        <v>3000</v>
      </c>
      <c r="I39" s="490" t="s">
        <v>1391</v>
      </c>
      <c r="J39" s="1079" t="s">
        <v>1356</v>
      </c>
      <c r="K39" s="118" t="s">
        <v>1531</v>
      </c>
      <c r="L39" s="833">
        <v>99</v>
      </c>
    </row>
    <row r="40" spans="1:14">
      <c r="A40" s="108"/>
      <c r="B40" s="1080" t="s">
        <v>3042</v>
      </c>
      <c r="C40" s="296" t="s">
        <v>3045</v>
      </c>
      <c r="D40" s="1081"/>
      <c r="E40" s="114"/>
      <c r="F40" s="110"/>
      <c r="G40" s="114"/>
      <c r="H40" s="110"/>
      <c r="I40" s="114" t="s">
        <v>1393</v>
      </c>
      <c r="J40" s="1082" t="s">
        <v>1396</v>
      </c>
      <c r="K40" s="114" t="s">
        <v>1542</v>
      </c>
    </row>
    <row r="41" spans="1:14">
      <c r="A41" s="300"/>
      <c r="B41" s="1083" t="s">
        <v>3043</v>
      </c>
      <c r="C41" s="115" t="s">
        <v>3046</v>
      </c>
      <c r="D41" s="500"/>
      <c r="E41" s="1084"/>
      <c r="F41" s="6"/>
      <c r="G41" s="1084"/>
      <c r="H41" s="6"/>
      <c r="I41" s="1084"/>
      <c r="J41" s="1085"/>
      <c r="K41" s="1084"/>
      <c r="N41" s="307">
        <v>50000</v>
      </c>
    </row>
    <row r="42" spans="1:14">
      <c r="B42" s="315"/>
      <c r="K42" s="827"/>
      <c r="N42" s="291">
        <v>100000</v>
      </c>
    </row>
    <row r="43" spans="1:14">
      <c r="B43" s="1056"/>
      <c r="L43" s="1056"/>
      <c r="N43" s="307"/>
    </row>
    <row r="44" spans="1:14">
      <c r="B44" s="1056"/>
      <c r="K44" s="827">
        <v>94</v>
      </c>
      <c r="L44" s="1056"/>
      <c r="N44" s="307"/>
    </row>
    <row r="45" spans="1:14">
      <c r="A45" s="279"/>
      <c r="B45" s="279"/>
      <c r="C45" s="279"/>
      <c r="D45" s="280" t="s">
        <v>403</v>
      </c>
      <c r="E45" s="1435" t="s">
        <v>404</v>
      </c>
      <c r="F45" s="1436"/>
      <c r="G45" s="1436"/>
      <c r="H45" s="1553"/>
      <c r="I45" s="280" t="s">
        <v>406</v>
      </c>
      <c r="J45" s="280" t="s">
        <v>408</v>
      </c>
      <c r="K45" s="281" t="s">
        <v>1039</v>
      </c>
      <c r="N45" s="307">
        <v>50000</v>
      </c>
    </row>
    <row r="46" spans="1:14">
      <c r="A46" s="282" t="s">
        <v>401</v>
      </c>
      <c r="B46" s="282" t="s">
        <v>130</v>
      </c>
      <c r="C46" s="282" t="s">
        <v>402</v>
      </c>
      <c r="D46" s="283" t="s">
        <v>411</v>
      </c>
      <c r="E46" s="280">
        <v>2561</v>
      </c>
      <c r="F46" s="280">
        <v>2562</v>
      </c>
      <c r="G46" s="280">
        <v>2563</v>
      </c>
      <c r="H46" s="280">
        <v>2564</v>
      </c>
      <c r="I46" s="282" t="s">
        <v>407</v>
      </c>
      <c r="J46" s="282" t="s">
        <v>409</v>
      </c>
      <c r="K46" s="283" t="s">
        <v>494</v>
      </c>
      <c r="N46" s="291">
        <v>100000</v>
      </c>
    </row>
    <row r="47" spans="1:14">
      <c r="A47" s="284"/>
      <c r="B47" s="284"/>
      <c r="C47" s="284"/>
      <c r="D47" s="284" t="s">
        <v>412</v>
      </c>
      <c r="E47" s="284" t="s">
        <v>405</v>
      </c>
      <c r="F47" s="284" t="s">
        <v>405</v>
      </c>
      <c r="G47" s="284" t="s">
        <v>405</v>
      </c>
      <c r="H47" s="284" t="s">
        <v>405</v>
      </c>
      <c r="I47" s="284"/>
      <c r="J47" s="284"/>
      <c r="K47" s="285" t="s">
        <v>495</v>
      </c>
      <c r="N47" s="291">
        <v>700000</v>
      </c>
    </row>
    <row r="48" spans="1:14">
      <c r="A48" s="107">
        <v>8</v>
      </c>
      <c r="B48" s="288" t="s">
        <v>3035</v>
      </c>
      <c r="C48" s="318" t="s">
        <v>3086</v>
      </c>
      <c r="D48" s="1078" t="s">
        <v>1048</v>
      </c>
      <c r="E48" s="490">
        <v>3000</v>
      </c>
      <c r="F48" s="490">
        <v>3000</v>
      </c>
      <c r="G48" s="490">
        <v>3000</v>
      </c>
      <c r="H48" s="490">
        <v>3000</v>
      </c>
      <c r="I48" s="490" t="s">
        <v>1391</v>
      </c>
      <c r="J48" s="1094" t="s">
        <v>1356</v>
      </c>
      <c r="K48" s="118" t="s">
        <v>1531</v>
      </c>
      <c r="L48" s="833"/>
      <c r="N48" s="291"/>
    </row>
    <row r="49" spans="1:14">
      <c r="A49" s="108"/>
      <c r="B49" s="180" t="s">
        <v>3088</v>
      </c>
      <c r="C49" s="85" t="s">
        <v>3087</v>
      </c>
      <c r="D49" s="1081"/>
      <c r="E49" s="114"/>
      <c r="F49" s="114"/>
      <c r="G49" s="114"/>
      <c r="H49" s="114"/>
      <c r="I49" s="114" t="s">
        <v>1392</v>
      </c>
      <c r="J49" s="1095" t="s">
        <v>1396</v>
      </c>
      <c r="K49" s="114" t="s">
        <v>1542</v>
      </c>
      <c r="N49" s="291"/>
    </row>
    <row r="50" spans="1:14">
      <c r="A50" s="107">
        <v>9</v>
      </c>
      <c r="B50" s="888" t="s">
        <v>2919</v>
      </c>
      <c r="C50" s="1091" t="s">
        <v>2920</v>
      </c>
      <c r="D50" s="339" t="s">
        <v>1067</v>
      </c>
      <c r="E50" s="490">
        <v>20000</v>
      </c>
      <c r="F50" s="490">
        <v>20000</v>
      </c>
      <c r="G50" s="490">
        <v>20000</v>
      </c>
      <c r="H50" s="490">
        <v>20000</v>
      </c>
      <c r="I50" s="490" t="s">
        <v>1399</v>
      </c>
      <c r="J50" s="1089" t="s">
        <v>1354</v>
      </c>
      <c r="K50" s="118" t="s">
        <v>1531</v>
      </c>
      <c r="L50" s="833" t="s">
        <v>3034</v>
      </c>
      <c r="N50" s="291">
        <v>5000</v>
      </c>
    </row>
    <row r="51" spans="1:14">
      <c r="A51" s="109"/>
      <c r="B51" s="335"/>
      <c r="C51" s="324" t="s">
        <v>2921</v>
      </c>
      <c r="D51" s="344"/>
      <c r="E51" s="115"/>
      <c r="F51" s="115"/>
      <c r="G51" s="115"/>
      <c r="H51" s="115"/>
      <c r="I51" s="115" t="s">
        <v>1400</v>
      </c>
      <c r="J51" s="1090" t="s">
        <v>1355</v>
      </c>
      <c r="K51" s="115" t="s">
        <v>1542</v>
      </c>
      <c r="N51" s="291">
        <v>5000</v>
      </c>
    </row>
    <row r="52" spans="1:14">
      <c r="A52" s="107">
        <v>10</v>
      </c>
      <c r="B52" s="124" t="s">
        <v>3035</v>
      </c>
      <c r="C52" s="318" t="s">
        <v>3037</v>
      </c>
      <c r="D52" s="339" t="s">
        <v>1067</v>
      </c>
      <c r="E52" s="490">
        <v>3000</v>
      </c>
      <c r="F52" s="490">
        <v>3000</v>
      </c>
      <c r="G52" s="490">
        <v>3000</v>
      </c>
      <c r="H52" s="490">
        <v>3000</v>
      </c>
      <c r="I52" s="490" t="s">
        <v>1186</v>
      </c>
      <c r="J52" s="1089" t="s">
        <v>1356</v>
      </c>
      <c r="K52" s="118" t="s">
        <v>1531</v>
      </c>
      <c r="L52" s="1077"/>
      <c r="N52" s="291">
        <v>50000</v>
      </c>
    </row>
    <row r="53" spans="1:14">
      <c r="A53" s="109"/>
      <c r="B53" s="335" t="s">
        <v>3036</v>
      </c>
      <c r="C53" s="324" t="s">
        <v>1397</v>
      </c>
      <c r="D53" s="344"/>
      <c r="E53" s="115"/>
      <c r="F53" s="115"/>
      <c r="G53" s="115"/>
      <c r="H53" s="115"/>
      <c r="I53" s="115" t="s">
        <v>1104</v>
      </c>
      <c r="J53" s="1090" t="s">
        <v>903</v>
      </c>
      <c r="K53" s="115" t="s">
        <v>1542</v>
      </c>
      <c r="L53" s="673"/>
      <c r="N53" s="291">
        <v>5000</v>
      </c>
    </row>
    <row r="54" spans="1:14">
      <c r="A54" s="107">
        <v>11</v>
      </c>
      <c r="B54" s="138" t="s">
        <v>859</v>
      </c>
      <c r="C54" s="152" t="s">
        <v>860</v>
      </c>
      <c r="D54" s="292" t="s">
        <v>1401</v>
      </c>
      <c r="E54" s="291">
        <v>200000</v>
      </c>
      <c r="F54" s="291">
        <v>200000</v>
      </c>
      <c r="G54" s="291">
        <v>200000</v>
      </c>
      <c r="H54" s="291">
        <v>200000</v>
      </c>
      <c r="I54" s="291" t="s">
        <v>1186</v>
      </c>
      <c r="J54" s="415" t="s">
        <v>2976</v>
      </c>
      <c r="K54" s="292" t="s">
        <v>1531</v>
      </c>
      <c r="L54" s="673"/>
      <c r="N54" s="291">
        <v>200000</v>
      </c>
    </row>
    <row r="55" spans="1:14">
      <c r="A55" s="109"/>
      <c r="B55" s="140" t="s">
        <v>622</v>
      </c>
      <c r="C55" s="136" t="s">
        <v>1252</v>
      </c>
      <c r="D55" s="300"/>
      <c r="E55" s="303"/>
      <c r="F55" s="303"/>
      <c r="G55" s="303"/>
      <c r="H55" s="303"/>
      <c r="I55" s="303" t="s">
        <v>1104</v>
      </c>
      <c r="J55" s="416" t="s">
        <v>2977</v>
      </c>
      <c r="K55" s="303" t="s">
        <v>1542</v>
      </c>
      <c r="L55" s="673"/>
      <c r="N55" s="560">
        <f>SUM(N41:N54)</f>
        <v>1265000</v>
      </c>
    </row>
    <row r="56" spans="1:14">
      <c r="A56" s="107">
        <v>12</v>
      </c>
      <c r="B56" s="597" t="s">
        <v>2918</v>
      </c>
      <c r="C56" s="287" t="s">
        <v>860</v>
      </c>
      <c r="D56" s="118" t="s">
        <v>1401</v>
      </c>
      <c r="E56" s="490">
        <v>3000</v>
      </c>
      <c r="F56" s="490">
        <v>3000</v>
      </c>
      <c r="G56" s="490">
        <v>3000</v>
      </c>
      <c r="H56" s="490">
        <v>3000</v>
      </c>
      <c r="I56" s="490" t="s">
        <v>1186</v>
      </c>
      <c r="J56" s="1075" t="s">
        <v>2976</v>
      </c>
      <c r="K56" s="118" t="s">
        <v>1531</v>
      </c>
      <c r="L56" s="1077"/>
      <c r="M56" s="278">
        <f>1295000+45000</f>
        <v>1340000</v>
      </c>
    </row>
    <row r="57" spans="1:14">
      <c r="A57" s="109"/>
      <c r="B57" s="597" t="s">
        <v>756</v>
      </c>
      <c r="C57" s="309" t="s">
        <v>1252</v>
      </c>
      <c r="D57" s="115"/>
      <c r="E57" s="115"/>
      <c r="F57" s="115"/>
      <c r="G57" s="115"/>
      <c r="H57" s="115"/>
      <c r="I57" s="115" t="s">
        <v>1104</v>
      </c>
      <c r="J57" s="1076" t="s">
        <v>2977</v>
      </c>
      <c r="K57" s="115" t="s">
        <v>1542</v>
      </c>
      <c r="L57" s="673"/>
    </row>
    <row r="58" spans="1:14">
      <c r="A58" s="107">
        <v>13</v>
      </c>
      <c r="B58" s="888" t="s">
        <v>2978</v>
      </c>
      <c r="C58" s="1091" t="s">
        <v>1398</v>
      </c>
      <c r="D58" s="339" t="s">
        <v>1067</v>
      </c>
      <c r="E58" s="490">
        <v>2000</v>
      </c>
      <c r="F58" s="490">
        <v>2000</v>
      </c>
      <c r="G58" s="490">
        <v>2000</v>
      </c>
      <c r="H58" s="490">
        <v>2000</v>
      </c>
      <c r="I58" s="490" t="s">
        <v>1186</v>
      </c>
      <c r="J58" s="1089" t="s">
        <v>1354</v>
      </c>
      <c r="K58" s="118" t="s">
        <v>1531</v>
      </c>
      <c r="L58" s="1077"/>
      <c r="M58" s="278" t="s">
        <v>3034</v>
      </c>
    </row>
    <row r="59" spans="1:14">
      <c r="A59" s="109"/>
      <c r="B59" s="335" t="s">
        <v>3280</v>
      </c>
      <c r="C59" s="324" t="s">
        <v>902</v>
      </c>
      <c r="D59" s="344"/>
      <c r="E59" s="115"/>
      <c r="F59" s="115"/>
      <c r="G59" s="115"/>
      <c r="H59" s="115"/>
      <c r="I59" s="115" t="s">
        <v>1104</v>
      </c>
      <c r="J59" s="1090" t="s">
        <v>1355</v>
      </c>
      <c r="K59" s="115" t="s">
        <v>1542</v>
      </c>
      <c r="L59" s="673"/>
    </row>
    <row r="60" spans="1:14">
      <c r="A60" s="107">
        <v>14</v>
      </c>
      <c r="B60" s="118" t="s">
        <v>2922</v>
      </c>
      <c r="C60" s="1088" t="s">
        <v>2924</v>
      </c>
      <c r="D60" s="339" t="s">
        <v>1067</v>
      </c>
      <c r="E60" s="490">
        <v>3000</v>
      </c>
      <c r="F60" s="490">
        <v>3000</v>
      </c>
      <c r="G60" s="490">
        <v>3000</v>
      </c>
      <c r="H60" s="490">
        <v>3000</v>
      </c>
      <c r="I60" s="490" t="s">
        <v>1186</v>
      </c>
      <c r="J60" s="1089" t="s">
        <v>2925</v>
      </c>
      <c r="K60" s="118" t="s">
        <v>1531</v>
      </c>
      <c r="L60" s="1077"/>
    </row>
    <row r="61" spans="1:14">
      <c r="A61" s="109"/>
      <c r="B61" s="115" t="s">
        <v>2923</v>
      </c>
      <c r="C61" s="1084"/>
      <c r="D61" s="344"/>
      <c r="E61" s="115"/>
      <c r="F61" s="115"/>
      <c r="G61" s="115"/>
      <c r="H61" s="115"/>
      <c r="I61" s="115" t="s">
        <v>1104</v>
      </c>
      <c r="J61" s="1090" t="s">
        <v>3038</v>
      </c>
      <c r="K61" s="115" t="s">
        <v>1542</v>
      </c>
      <c r="L61" s="673"/>
    </row>
    <row r="62" spans="1:14">
      <c r="A62" s="107">
        <v>15</v>
      </c>
      <c r="B62" s="118" t="s">
        <v>3048</v>
      </c>
      <c r="C62" s="1088" t="s">
        <v>3050</v>
      </c>
      <c r="D62" s="339" t="s">
        <v>1067</v>
      </c>
      <c r="E62" s="490">
        <v>10000</v>
      </c>
      <c r="F62" s="490">
        <v>10000</v>
      </c>
      <c r="G62" s="490">
        <v>10000</v>
      </c>
      <c r="H62" s="490">
        <v>10000</v>
      </c>
      <c r="I62" s="490" t="s">
        <v>1186</v>
      </c>
      <c r="J62" s="1089" t="s">
        <v>3052</v>
      </c>
      <c r="K62" s="118" t="s">
        <v>1531</v>
      </c>
      <c r="L62" s="1077"/>
    </row>
    <row r="63" spans="1:14">
      <c r="A63" s="109"/>
      <c r="B63" s="115" t="s">
        <v>3049</v>
      </c>
      <c r="C63" s="1084" t="s">
        <v>3051</v>
      </c>
      <c r="D63" s="344"/>
      <c r="E63" s="115"/>
      <c r="F63" s="115"/>
      <c r="G63" s="115"/>
      <c r="H63" s="115"/>
      <c r="I63" s="115" t="s">
        <v>1104</v>
      </c>
      <c r="J63" s="1090" t="s">
        <v>3053</v>
      </c>
      <c r="K63" s="115" t="s">
        <v>1542</v>
      </c>
      <c r="L63" s="673"/>
    </row>
    <row r="64" spans="1:14">
      <c r="A64" s="948" t="s">
        <v>26</v>
      </c>
      <c r="B64" s="970" t="s">
        <v>3054</v>
      </c>
      <c r="C64" s="420" t="s">
        <v>164</v>
      </c>
      <c r="D64" s="420" t="s">
        <v>164</v>
      </c>
      <c r="E64" s="421">
        <f>SUM(E62:E63,E60,E58,E56,E54,E52,E50,E48,E39,E37,E35,E33,E31,E29,E27)</f>
        <v>1477000</v>
      </c>
      <c r="F64" s="421">
        <f t="shared" ref="F64:H64" si="0">SUM(F62:F63,F60,F58,F56,F54,F52,F50,F48,F39,F37,F35,F33,F31,F29,F27)</f>
        <v>1477000</v>
      </c>
      <c r="G64" s="421">
        <f t="shared" si="0"/>
        <v>1477000</v>
      </c>
      <c r="H64" s="421">
        <f t="shared" si="0"/>
        <v>1477000</v>
      </c>
      <c r="I64" s="420" t="s">
        <v>164</v>
      </c>
      <c r="J64" s="420" t="s">
        <v>164</v>
      </c>
      <c r="K64" s="420" t="s">
        <v>164</v>
      </c>
      <c r="L64" s="673">
        <v>100</v>
      </c>
    </row>
    <row r="65" spans="1:13">
      <c r="E65" s="345"/>
      <c r="F65" s="345"/>
      <c r="G65" s="345"/>
      <c r="H65" s="345"/>
      <c r="I65" s="345"/>
      <c r="J65" s="345"/>
      <c r="K65" s="345"/>
      <c r="L65" s="673"/>
    </row>
    <row r="66" spans="1:13">
      <c r="K66" s="827">
        <v>95</v>
      </c>
      <c r="L66" s="673"/>
    </row>
    <row r="67" spans="1:13">
      <c r="A67" s="278" t="s">
        <v>399</v>
      </c>
      <c r="B67" s="863" t="s">
        <v>2837</v>
      </c>
    </row>
    <row r="68" spans="1:13">
      <c r="A68" s="279"/>
      <c r="B68" s="279"/>
      <c r="C68" s="279"/>
      <c r="D68" s="280" t="s">
        <v>403</v>
      </c>
      <c r="E68" s="1435" t="s">
        <v>404</v>
      </c>
      <c r="F68" s="1436"/>
      <c r="G68" s="1436"/>
      <c r="H68" s="1553"/>
      <c r="I68" s="280" t="s">
        <v>406</v>
      </c>
      <c r="J68" s="280" t="s">
        <v>408</v>
      </c>
      <c r="K68" s="281" t="s">
        <v>1039</v>
      </c>
    </row>
    <row r="69" spans="1:13">
      <c r="A69" s="282" t="s">
        <v>401</v>
      </c>
      <c r="B69" s="282" t="s">
        <v>130</v>
      </c>
      <c r="C69" s="282" t="s">
        <v>402</v>
      </c>
      <c r="D69" s="283" t="s">
        <v>411</v>
      </c>
      <c r="E69" s="280">
        <v>2561</v>
      </c>
      <c r="F69" s="280">
        <v>2562</v>
      </c>
      <c r="G69" s="280">
        <v>2563</v>
      </c>
      <c r="H69" s="280">
        <v>2564</v>
      </c>
      <c r="I69" s="282" t="s">
        <v>407</v>
      </c>
      <c r="J69" s="282" t="s">
        <v>409</v>
      </c>
      <c r="K69" s="283" t="s">
        <v>494</v>
      </c>
    </row>
    <row r="70" spans="1:13">
      <c r="A70" s="284"/>
      <c r="B70" s="284"/>
      <c r="C70" s="284"/>
      <c r="D70" s="284" t="s">
        <v>412</v>
      </c>
      <c r="E70" s="284" t="s">
        <v>405</v>
      </c>
      <c r="F70" s="284" t="s">
        <v>405</v>
      </c>
      <c r="G70" s="284" t="s">
        <v>405</v>
      </c>
      <c r="H70" s="284" t="s">
        <v>405</v>
      </c>
      <c r="I70" s="284"/>
      <c r="J70" s="284"/>
      <c r="K70" s="285" t="s">
        <v>495</v>
      </c>
    </row>
    <row r="71" spans="1:13">
      <c r="A71" s="108">
        <v>1</v>
      </c>
      <c r="B71" s="337" t="s">
        <v>2926</v>
      </c>
      <c r="C71" s="318" t="s">
        <v>2927</v>
      </c>
      <c r="D71" s="597" t="s">
        <v>1067</v>
      </c>
      <c r="E71" s="490">
        <v>5000</v>
      </c>
      <c r="F71" s="490">
        <v>5000</v>
      </c>
      <c r="G71" s="490">
        <v>5000</v>
      </c>
      <c r="H71" s="490">
        <v>5000</v>
      </c>
      <c r="I71" s="490" t="s">
        <v>1186</v>
      </c>
      <c r="J71" s="1124" t="s">
        <v>2929</v>
      </c>
      <c r="K71" s="118" t="s">
        <v>1531</v>
      </c>
      <c r="L71" s="833"/>
      <c r="M71" s="278" t="s">
        <v>3055</v>
      </c>
    </row>
    <row r="72" spans="1:13">
      <c r="A72" s="108"/>
      <c r="B72" s="81"/>
      <c r="C72" s="324" t="s">
        <v>2928</v>
      </c>
      <c r="D72" s="597"/>
      <c r="E72" s="115"/>
      <c r="F72" s="115"/>
      <c r="G72" s="115"/>
      <c r="H72" s="115"/>
      <c r="I72" s="115" t="s">
        <v>1104</v>
      </c>
      <c r="J72" s="1117"/>
      <c r="K72" s="115" t="s">
        <v>1218</v>
      </c>
    </row>
    <row r="73" spans="1:13">
      <c r="A73" s="107">
        <v>2</v>
      </c>
      <c r="B73" s="78" t="s">
        <v>3363</v>
      </c>
      <c r="C73" s="329" t="s">
        <v>3365</v>
      </c>
      <c r="D73" s="292" t="s">
        <v>1048</v>
      </c>
      <c r="E73" s="490">
        <v>3000</v>
      </c>
      <c r="F73" s="490">
        <v>3000</v>
      </c>
      <c r="G73" s="490">
        <v>3000</v>
      </c>
      <c r="H73" s="490">
        <v>3000</v>
      </c>
      <c r="I73" s="291" t="s">
        <v>1186</v>
      </c>
      <c r="J73" s="397" t="s">
        <v>3366</v>
      </c>
      <c r="K73" s="292" t="s">
        <v>1531</v>
      </c>
    </row>
    <row r="74" spans="1:13">
      <c r="A74" s="109"/>
      <c r="B74" s="79"/>
      <c r="C74" s="324" t="s">
        <v>3364</v>
      </c>
      <c r="D74" s="303"/>
      <c r="E74" s="115"/>
      <c r="F74" s="115"/>
      <c r="G74" s="115"/>
      <c r="H74" s="115"/>
      <c r="I74" s="303" t="s">
        <v>1104</v>
      </c>
      <c r="J74" s="398" t="s">
        <v>3367</v>
      </c>
      <c r="K74" s="303" t="s">
        <v>1218</v>
      </c>
    </row>
    <row r="75" spans="1:13">
      <c r="A75" s="108">
        <v>3</v>
      </c>
      <c r="B75" s="337" t="s">
        <v>904</v>
      </c>
      <c r="C75" s="318" t="s">
        <v>905</v>
      </c>
      <c r="D75" s="118" t="s">
        <v>1067</v>
      </c>
      <c r="E75" s="490">
        <v>40000</v>
      </c>
      <c r="F75" s="490">
        <v>40000</v>
      </c>
      <c r="G75" s="490">
        <v>40000</v>
      </c>
      <c r="H75" s="490">
        <v>40000</v>
      </c>
      <c r="I75" s="490" t="s">
        <v>1186</v>
      </c>
      <c r="J75" s="1124" t="s">
        <v>1357</v>
      </c>
      <c r="K75" s="118" t="s">
        <v>1531</v>
      </c>
      <c r="L75" s="833"/>
      <c r="M75" s="278" t="s">
        <v>3055</v>
      </c>
    </row>
    <row r="76" spans="1:13">
      <c r="A76" s="108"/>
      <c r="B76" s="81"/>
      <c r="C76" s="324"/>
      <c r="D76" s="115"/>
      <c r="E76" s="115"/>
      <c r="F76" s="115"/>
      <c r="G76" s="115"/>
      <c r="H76" s="115"/>
      <c r="I76" s="115" t="s">
        <v>1104</v>
      </c>
      <c r="J76" s="1117" t="s">
        <v>901</v>
      </c>
      <c r="K76" s="115" t="s">
        <v>1218</v>
      </c>
    </row>
    <row r="77" spans="1:13">
      <c r="A77" s="107">
        <v>4</v>
      </c>
      <c r="B77" s="1115" t="s">
        <v>2930</v>
      </c>
      <c r="C77" s="318" t="s">
        <v>2931</v>
      </c>
      <c r="D77" s="597" t="s">
        <v>1067</v>
      </c>
      <c r="E77" s="490">
        <v>3000</v>
      </c>
      <c r="F77" s="490">
        <v>3000</v>
      </c>
      <c r="G77" s="490">
        <v>3000</v>
      </c>
      <c r="H77" s="490">
        <v>3000</v>
      </c>
      <c r="I77" s="490" t="s">
        <v>1186</v>
      </c>
      <c r="J77" s="1116" t="s">
        <v>2933</v>
      </c>
      <c r="K77" s="118" t="s">
        <v>1531</v>
      </c>
      <c r="L77" s="833"/>
      <c r="M77" s="278" t="s">
        <v>3055</v>
      </c>
    </row>
    <row r="78" spans="1:13">
      <c r="A78" s="109"/>
      <c r="B78" s="330"/>
      <c r="C78" s="324" t="s">
        <v>2932</v>
      </c>
      <c r="D78" s="597"/>
      <c r="E78" s="115"/>
      <c r="F78" s="115"/>
      <c r="G78" s="115"/>
      <c r="H78" s="115"/>
      <c r="I78" s="115" t="s">
        <v>1104</v>
      </c>
      <c r="J78" s="1117" t="s">
        <v>2934</v>
      </c>
      <c r="K78" s="115" t="s">
        <v>1218</v>
      </c>
    </row>
    <row r="79" spans="1:13">
      <c r="A79" s="108">
        <v>5</v>
      </c>
      <c r="B79" s="337" t="s">
        <v>3288</v>
      </c>
      <c r="C79" s="339" t="s">
        <v>1544</v>
      </c>
      <c r="D79" s="118" t="s">
        <v>1067</v>
      </c>
      <c r="E79" s="490">
        <v>3000</v>
      </c>
      <c r="F79" s="490">
        <v>3000</v>
      </c>
      <c r="G79" s="490">
        <v>3000</v>
      </c>
      <c r="H79" s="490">
        <v>3000</v>
      </c>
      <c r="I79" s="118" t="s">
        <v>1403</v>
      </c>
      <c r="J79" s="1120" t="s">
        <v>1358</v>
      </c>
      <c r="K79" s="118" t="s">
        <v>1531</v>
      </c>
      <c r="L79" s="1127"/>
      <c r="M79" s="278" t="s">
        <v>3039</v>
      </c>
    </row>
    <row r="80" spans="1:13">
      <c r="A80" s="108"/>
      <c r="B80" s="80"/>
      <c r="C80" s="1128" t="s">
        <v>1545</v>
      </c>
      <c r="D80" s="115"/>
      <c r="E80" s="115"/>
      <c r="F80" s="115"/>
      <c r="G80" s="115"/>
      <c r="H80" s="115"/>
      <c r="I80" s="115" t="s">
        <v>1404</v>
      </c>
      <c r="J80" s="1129" t="s">
        <v>3289</v>
      </c>
      <c r="K80" s="115" t="s">
        <v>1218</v>
      </c>
    </row>
    <row r="81" spans="1:15">
      <c r="A81" s="107">
        <v>6</v>
      </c>
      <c r="B81" s="177" t="s">
        <v>2890</v>
      </c>
      <c r="C81" s="337" t="s">
        <v>861</v>
      </c>
      <c r="D81" s="316" t="s">
        <v>1057</v>
      </c>
      <c r="E81" s="429">
        <v>1000000</v>
      </c>
      <c r="F81" s="429">
        <v>1000000</v>
      </c>
      <c r="G81" s="429">
        <v>1000000</v>
      </c>
      <c r="H81" s="429">
        <v>1000000</v>
      </c>
      <c r="I81" s="279" t="s">
        <v>1089</v>
      </c>
      <c r="J81" s="337" t="s">
        <v>2892</v>
      </c>
      <c r="K81" s="294" t="s">
        <v>1217</v>
      </c>
      <c r="N81" s="278" t="s">
        <v>2982</v>
      </c>
    </row>
    <row r="82" spans="1:15">
      <c r="A82" s="109"/>
      <c r="B82" s="178"/>
      <c r="C82" s="81" t="s">
        <v>2891</v>
      </c>
      <c r="D82" s="332"/>
      <c r="E82" s="300"/>
      <c r="F82" s="300"/>
      <c r="G82" s="300"/>
      <c r="H82" s="300"/>
      <c r="I82" s="300"/>
      <c r="J82" s="81" t="s">
        <v>2893</v>
      </c>
      <c r="K82" s="294" t="s">
        <v>1218</v>
      </c>
    </row>
    <row r="83" spans="1:15">
      <c r="A83" s="108">
        <v>7</v>
      </c>
      <c r="B83" s="337" t="s">
        <v>2936</v>
      </c>
      <c r="C83" s="329" t="s">
        <v>918</v>
      </c>
      <c r="D83" s="597" t="s">
        <v>1067</v>
      </c>
      <c r="E83" s="490">
        <v>3000</v>
      </c>
      <c r="F83" s="490">
        <v>3000</v>
      </c>
      <c r="G83" s="490">
        <v>3000</v>
      </c>
      <c r="H83" s="490">
        <v>3000</v>
      </c>
      <c r="I83" s="490" t="s">
        <v>1186</v>
      </c>
      <c r="J83" s="1125" t="s">
        <v>1359</v>
      </c>
      <c r="K83" s="118" t="s">
        <v>1531</v>
      </c>
      <c r="L83" s="833"/>
      <c r="N83" s="278" t="s">
        <v>2985</v>
      </c>
    </row>
    <row r="84" spans="1:15">
      <c r="A84" s="108"/>
      <c r="B84" s="121" t="s">
        <v>2935</v>
      </c>
      <c r="C84" s="324" t="s">
        <v>919</v>
      </c>
      <c r="D84" s="597"/>
      <c r="E84" s="115"/>
      <c r="F84" s="115"/>
      <c r="G84" s="115"/>
      <c r="H84" s="115"/>
      <c r="I84" s="115" t="s">
        <v>1104</v>
      </c>
      <c r="J84" s="1126" t="s">
        <v>1360</v>
      </c>
      <c r="K84" s="115" t="s">
        <v>1218</v>
      </c>
      <c r="L84" s="672">
        <v>101</v>
      </c>
    </row>
    <row r="85" spans="1:15" ht="28.5" customHeight="1">
      <c r="A85" s="107">
        <v>8</v>
      </c>
      <c r="B85" s="326" t="s">
        <v>1536</v>
      </c>
      <c r="C85" s="318" t="s">
        <v>920</v>
      </c>
      <c r="D85" s="118" t="s">
        <v>1055</v>
      </c>
      <c r="E85" s="490">
        <v>10000</v>
      </c>
      <c r="F85" s="490">
        <v>10000</v>
      </c>
      <c r="G85" s="490">
        <v>10000</v>
      </c>
      <c r="H85" s="490">
        <v>10000</v>
      </c>
      <c r="I85" s="490" t="s">
        <v>1186</v>
      </c>
      <c r="J85" s="1120" t="s">
        <v>1361</v>
      </c>
      <c r="K85" s="118" t="s">
        <v>1531</v>
      </c>
      <c r="L85" s="833"/>
    </row>
    <row r="86" spans="1:15">
      <c r="A86" s="109"/>
      <c r="B86" s="330" t="s">
        <v>1537</v>
      </c>
      <c r="C86" s="324" t="s">
        <v>921</v>
      </c>
      <c r="D86" s="115"/>
      <c r="E86" s="115"/>
      <c r="F86" s="115"/>
      <c r="G86" s="115"/>
      <c r="H86" s="115"/>
      <c r="I86" s="115" t="s">
        <v>1104</v>
      </c>
      <c r="J86" s="1121" t="s">
        <v>1362</v>
      </c>
      <c r="K86" s="115" t="s">
        <v>1218</v>
      </c>
    </row>
    <row r="87" spans="1:15">
      <c r="A87" s="952"/>
      <c r="B87" s="68" t="s">
        <v>225</v>
      </c>
      <c r="C87" s="116"/>
      <c r="D87" s="297"/>
      <c r="E87" s="297"/>
      <c r="F87" s="297"/>
      <c r="G87" s="297"/>
      <c r="H87" s="297"/>
      <c r="I87" s="297"/>
      <c r="J87" s="675"/>
      <c r="K87" s="297"/>
      <c r="L87" s="951"/>
    </row>
    <row r="88" spans="1:15" ht="27" customHeight="1">
      <c r="A88" s="582"/>
      <c r="B88" s="68"/>
      <c r="C88" s="116"/>
      <c r="D88" s="297"/>
      <c r="E88" s="297"/>
      <c r="F88" s="297"/>
      <c r="G88" s="297"/>
      <c r="H88" s="297"/>
      <c r="I88" s="297"/>
      <c r="J88" s="675"/>
      <c r="K88" s="827">
        <v>96</v>
      </c>
    </row>
    <row r="89" spans="1:15" ht="21" customHeight="1">
      <c r="A89" s="279"/>
      <c r="B89" s="279"/>
      <c r="C89" s="279"/>
      <c r="D89" s="280" t="s">
        <v>403</v>
      </c>
      <c r="E89" s="1435" t="s">
        <v>404</v>
      </c>
      <c r="F89" s="1436"/>
      <c r="G89" s="1436"/>
      <c r="H89" s="1553"/>
      <c r="I89" s="280" t="s">
        <v>406</v>
      </c>
      <c r="J89" s="280" t="s">
        <v>408</v>
      </c>
      <c r="K89" s="281" t="s">
        <v>1039</v>
      </c>
    </row>
    <row r="90" spans="1:15">
      <c r="A90" s="282" t="s">
        <v>401</v>
      </c>
      <c r="B90" s="282" t="s">
        <v>130</v>
      </c>
      <c r="C90" s="282" t="s">
        <v>402</v>
      </c>
      <c r="D90" s="283" t="s">
        <v>411</v>
      </c>
      <c r="E90" s="280">
        <v>2561</v>
      </c>
      <c r="F90" s="280">
        <v>2562</v>
      </c>
      <c r="G90" s="280">
        <v>2563</v>
      </c>
      <c r="H90" s="280">
        <v>2564</v>
      </c>
      <c r="I90" s="282" t="s">
        <v>407</v>
      </c>
      <c r="J90" s="282" t="s">
        <v>409</v>
      </c>
      <c r="K90" s="283" t="s">
        <v>494</v>
      </c>
      <c r="L90" s="673"/>
    </row>
    <row r="91" spans="1:15">
      <c r="A91" s="282"/>
      <c r="B91" s="282"/>
      <c r="C91" s="282"/>
      <c r="D91" s="282" t="s">
        <v>412</v>
      </c>
      <c r="E91" s="282" t="s">
        <v>405</v>
      </c>
      <c r="F91" s="282" t="s">
        <v>405</v>
      </c>
      <c r="G91" s="282" t="s">
        <v>405</v>
      </c>
      <c r="H91" s="282" t="s">
        <v>405</v>
      </c>
      <c r="I91" s="282"/>
      <c r="J91" s="282"/>
      <c r="K91" s="283" t="s">
        <v>495</v>
      </c>
      <c r="L91" s="673"/>
    </row>
    <row r="92" spans="1:15">
      <c r="A92" s="188">
        <v>9</v>
      </c>
      <c r="B92" s="337" t="s">
        <v>3062</v>
      </c>
      <c r="C92" s="337" t="s">
        <v>3063</v>
      </c>
      <c r="D92" s="318" t="s">
        <v>1142</v>
      </c>
      <c r="E92" s="490">
        <v>1000</v>
      </c>
      <c r="F92" s="490">
        <v>1000</v>
      </c>
      <c r="G92" s="490">
        <v>1000</v>
      </c>
      <c r="H92" s="490">
        <v>1000</v>
      </c>
      <c r="I92" s="118" t="s">
        <v>1186</v>
      </c>
      <c r="J92" s="1122" t="s">
        <v>3065</v>
      </c>
      <c r="K92" s="118" t="s">
        <v>1531</v>
      </c>
      <c r="L92" s="1077"/>
      <c r="M92" s="278" t="s">
        <v>3055</v>
      </c>
    </row>
    <row r="93" spans="1:15">
      <c r="A93" s="378"/>
      <c r="B93" s="81"/>
      <c r="C93" s="81" t="s">
        <v>3064</v>
      </c>
      <c r="D93" s="81"/>
      <c r="E93" s="115"/>
      <c r="F93" s="115"/>
      <c r="G93" s="115"/>
      <c r="H93" s="115"/>
      <c r="I93" s="115" t="s">
        <v>1104</v>
      </c>
      <c r="J93" s="366" t="s">
        <v>3066</v>
      </c>
      <c r="K93" s="115" t="s">
        <v>1218</v>
      </c>
    </row>
    <row r="94" spans="1:15">
      <c r="A94" s="107">
        <v>10</v>
      </c>
      <c r="B94" s="189" t="s">
        <v>2903</v>
      </c>
      <c r="C94" s="296" t="s">
        <v>2905</v>
      </c>
      <c r="D94" s="329" t="s">
        <v>2907</v>
      </c>
      <c r="E94" s="1087">
        <v>50000</v>
      </c>
      <c r="F94" s="1087">
        <v>50000</v>
      </c>
      <c r="G94" s="1087">
        <v>50000</v>
      </c>
      <c r="H94" s="1087">
        <v>50000</v>
      </c>
      <c r="I94" s="114" t="s">
        <v>1186</v>
      </c>
      <c r="J94" s="1123" t="s">
        <v>2909</v>
      </c>
      <c r="K94" s="114" t="s">
        <v>1531</v>
      </c>
      <c r="L94" s="833"/>
      <c r="N94" s="327" t="s">
        <v>2979</v>
      </c>
    </row>
    <row r="95" spans="1:15">
      <c r="A95" s="109"/>
      <c r="B95" s="328" t="s">
        <v>2904</v>
      </c>
      <c r="C95" s="296" t="s">
        <v>2906</v>
      </c>
      <c r="D95" s="310"/>
      <c r="E95" s="115"/>
      <c r="F95" s="115"/>
      <c r="G95" s="115"/>
      <c r="H95" s="115"/>
      <c r="I95" s="115" t="s">
        <v>1104</v>
      </c>
      <c r="J95" s="1123" t="s">
        <v>2908</v>
      </c>
      <c r="K95" s="115" t="s">
        <v>1218</v>
      </c>
      <c r="N95" s="364" t="s">
        <v>2980</v>
      </c>
    </row>
    <row r="96" spans="1:15">
      <c r="A96" s="107">
        <v>11</v>
      </c>
      <c r="B96" s="270" t="s">
        <v>3067</v>
      </c>
      <c r="C96" s="327" t="s">
        <v>3068</v>
      </c>
      <c r="D96" s="339" t="s">
        <v>1067</v>
      </c>
      <c r="E96" s="490">
        <v>30000</v>
      </c>
      <c r="F96" s="490">
        <v>30000</v>
      </c>
      <c r="G96" s="490">
        <v>30000</v>
      </c>
      <c r="H96" s="490">
        <v>30000</v>
      </c>
      <c r="I96" s="118" t="s">
        <v>1186</v>
      </c>
      <c r="J96" s="364" t="s">
        <v>3070</v>
      </c>
      <c r="K96" s="118" t="s">
        <v>1531</v>
      </c>
      <c r="L96" s="833"/>
      <c r="M96" s="278" t="s">
        <v>3055</v>
      </c>
      <c r="O96" s="278">
        <f>50000-3000</f>
        <v>47000</v>
      </c>
    </row>
    <row r="97" spans="1:14">
      <c r="A97" s="108"/>
      <c r="B97" s="189"/>
      <c r="C97" s="180" t="s">
        <v>3069</v>
      </c>
      <c r="D97" s="180"/>
      <c r="E97" s="115"/>
      <c r="F97" s="115"/>
      <c r="G97" s="115"/>
      <c r="H97" s="115"/>
      <c r="I97" s="115" t="s">
        <v>1104</v>
      </c>
      <c r="J97" s="367" t="s">
        <v>3071</v>
      </c>
      <c r="K97" s="114" t="s">
        <v>1218</v>
      </c>
      <c r="N97" s="91" t="s">
        <v>2981</v>
      </c>
    </row>
    <row r="98" spans="1:14">
      <c r="A98" s="107">
        <v>12</v>
      </c>
      <c r="B98" s="146" t="s">
        <v>923</v>
      </c>
      <c r="C98" s="287" t="s">
        <v>1405</v>
      </c>
      <c r="D98" s="318" t="s">
        <v>922</v>
      </c>
      <c r="E98" s="271">
        <v>20000</v>
      </c>
      <c r="F98" s="291">
        <v>20000</v>
      </c>
      <c r="G98" s="291">
        <v>20000</v>
      </c>
      <c r="H98" s="291">
        <v>20000</v>
      </c>
      <c r="I98" s="69" t="s">
        <v>1146</v>
      </c>
      <c r="J98" s="364" t="s">
        <v>1410</v>
      </c>
      <c r="K98" s="292" t="s">
        <v>1531</v>
      </c>
      <c r="L98" s="916"/>
    </row>
    <row r="99" spans="1:14">
      <c r="A99" s="108"/>
      <c r="B99" s="80" t="s">
        <v>2842</v>
      </c>
      <c r="C99" s="80" t="s">
        <v>1406</v>
      </c>
      <c r="D99" s="918"/>
      <c r="E99" s="74"/>
      <c r="F99" s="298"/>
      <c r="G99" s="298"/>
      <c r="H99" s="298"/>
      <c r="I99" s="69" t="s">
        <v>1104</v>
      </c>
      <c r="J99" s="367" t="s">
        <v>1411</v>
      </c>
      <c r="K99" s="298" t="s">
        <v>1218</v>
      </c>
    </row>
    <row r="100" spans="1:14">
      <c r="A100" s="109"/>
      <c r="B100" s="81"/>
      <c r="C100" s="81"/>
      <c r="D100" s="308"/>
      <c r="E100" s="74"/>
      <c r="F100" s="298"/>
      <c r="G100" s="298"/>
      <c r="H100" s="298"/>
      <c r="I100" s="69"/>
      <c r="J100" s="366"/>
      <c r="K100" s="303"/>
    </row>
    <row r="101" spans="1:14">
      <c r="A101" s="107">
        <v>13</v>
      </c>
      <c r="B101" s="326" t="s">
        <v>3368</v>
      </c>
      <c r="C101" s="327" t="s">
        <v>3369</v>
      </c>
      <c r="D101" s="118" t="s">
        <v>1402</v>
      </c>
      <c r="E101" s="490">
        <v>100000</v>
      </c>
      <c r="F101" s="490">
        <v>100000</v>
      </c>
      <c r="G101" s="490">
        <v>100000</v>
      </c>
      <c r="H101" s="490">
        <v>100000</v>
      </c>
      <c r="I101" s="118" t="s">
        <v>1186</v>
      </c>
      <c r="J101" s="1118" t="s">
        <v>3370</v>
      </c>
      <c r="K101" s="118" t="s">
        <v>1531</v>
      </c>
      <c r="L101" s="833"/>
      <c r="M101" s="278" t="s">
        <v>3056</v>
      </c>
    </row>
    <row r="102" spans="1:14">
      <c r="A102" s="109"/>
      <c r="B102" s="330" t="s">
        <v>863</v>
      </c>
      <c r="C102" s="313" t="s">
        <v>749</v>
      </c>
      <c r="D102" s="115"/>
      <c r="E102" s="115"/>
      <c r="F102" s="115"/>
      <c r="G102" s="115"/>
      <c r="H102" s="115"/>
      <c r="I102" s="115" t="s">
        <v>1104</v>
      </c>
      <c r="J102" s="1119" t="s">
        <v>3371</v>
      </c>
      <c r="K102" s="115" t="s">
        <v>1218</v>
      </c>
    </row>
    <row r="103" spans="1:14">
      <c r="A103" s="107">
        <v>14</v>
      </c>
      <c r="B103" s="326" t="s">
        <v>3057</v>
      </c>
      <c r="C103" s="327" t="s">
        <v>3058</v>
      </c>
      <c r="D103" s="118" t="s">
        <v>1402</v>
      </c>
      <c r="E103" s="490">
        <v>3000</v>
      </c>
      <c r="F103" s="490">
        <v>3000</v>
      </c>
      <c r="G103" s="490">
        <v>3000</v>
      </c>
      <c r="H103" s="490">
        <v>3000</v>
      </c>
      <c r="I103" s="118" t="s">
        <v>1186</v>
      </c>
      <c r="J103" s="1118" t="s">
        <v>3060</v>
      </c>
      <c r="K103" s="118" t="s">
        <v>1531</v>
      </c>
      <c r="L103" s="833"/>
    </row>
    <row r="104" spans="1:14">
      <c r="A104" s="109"/>
      <c r="B104" s="330"/>
      <c r="C104" s="313" t="s">
        <v>3059</v>
      </c>
      <c r="D104" s="115"/>
      <c r="E104" s="115"/>
      <c r="F104" s="115"/>
      <c r="G104" s="115"/>
      <c r="H104" s="115"/>
      <c r="I104" s="115" t="s">
        <v>1104</v>
      </c>
      <c r="J104" s="1119" t="s">
        <v>3061</v>
      </c>
      <c r="K104" s="115" t="s">
        <v>1218</v>
      </c>
      <c r="L104" s="821">
        <v>102</v>
      </c>
      <c r="M104" s="278" t="s">
        <v>3055</v>
      </c>
    </row>
    <row r="105" spans="1:14">
      <c r="A105" s="107">
        <v>15</v>
      </c>
      <c r="B105" s="326" t="s">
        <v>3283</v>
      </c>
      <c r="C105" s="327" t="s">
        <v>3284</v>
      </c>
      <c r="D105" s="118" t="s">
        <v>1402</v>
      </c>
      <c r="E105" s="490">
        <v>2000</v>
      </c>
      <c r="F105" s="490">
        <v>2000</v>
      </c>
      <c r="G105" s="490">
        <v>2000</v>
      </c>
      <c r="H105" s="490">
        <v>2000</v>
      </c>
      <c r="I105" s="118" t="s">
        <v>1186</v>
      </c>
      <c r="J105" s="1118" t="s">
        <v>3286</v>
      </c>
      <c r="K105" s="118" t="s">
        <v>1531</v>
      </c>
      <c r="L105" s="833"/>
    </row>
    <row r="106" spans="1:14">
      <c r="A106" s="109"/>
      <c r="B106" s="330"/>
      <c r="C106" s="313" t="s">
        <v>3285</v>
      </c>
      <c r="D106" s="115"/>
      <c r="E106" s="115"/>
      <c r="F106" s="115"/>
      <c r="G106" s="115"/>
      <c r="H106" s="115"/>
      <c r="I106" s="115" t="s">
        <v>1104</v>
      </c>
      <c r="J106" s="1119" t="s">
        <v>3287</v>
      </c>
      <c r="K106" s="115" t="s">
        <v>1218</v>
      </c>
      <c r="L106" s="1052"/>
    </row>
    <row r="107" spans="1:14">
      <c r="A107" s="107">
        <v>16</v>
      </c>
      <c r="B107" s="288" t="s">
        <v>955</v>
      </c>
      <c r="C107" s="327" t="s">
        <v>947</v>
      </c>
      <c r="D107" s="287" t="s">
        <v>1420</v>
      </c>
      <c r="E107" s="490">
        <v>3000</v>
      </c>
      <c r="F107" s="490">
        <v>3000</v>
      </c>
      <c r="G107" s="490">
        <v>3000</v>
      </c>
      <c r="H107" s="490">
        <v>3000</v>
      </c>
      <c r="I107" s="118" t="s">
        <v>1186</v>
      </c>
      <c r="J107" s="419" t="s">
        <v>926</v>
      </c>
      <c r="K107" s="118" t="s">
        <v>1531</v>
      </c>
      <c r="L107" s="833"/>
    </row>
    <row r="108" spans="1:14">
      <c r="A108" s="108"/>
      <c r="B108" s="121"/>
      <c r="C108" s="313" t="s">
        <v>948</v>
      </c>
      <c r="D108" s="81"/>
      <c r="E108" s="114"/>
      <c r="F108" s="114"/>
      <c r="G108" s="114"/>
      <c r="H108" s="114"/>
      <c r="I108" s="115" t="s">
        <v>1104</v>
      </c>
      <c r="J108" s="736" t="s">
        <v>1568</v>
      </c>
      <c r="K108" s="115" t="s">
        <v>1218</v>
      </c>
      <c r="L108" s="971"/>
    </row>
    <row r="109" spans="1:14">
      <c r="A109" s="381" t="s">
        <v>26</v>
      </c>
      <c r="B109" s="970" t="s">
        <v>1573</v>
      </c>
      <c r="C109" s="420" t="s">
        <v>164</v>
      </c>
      <c r="D109" s="420" t="s">
        <v>164</v>
      </c>
      <c r="E109" s="421">
        <f>SUM(E107:E108,E105,E103,E101,E98,E96,E94,E92,E85,E83,E81,E79,E77,E75,E73,E71)</f>
        <v>1276000</v>
      </c>
      <c r="F109" s="421">
        <f t="shared" ref="F109:H109" si="1">SUM(F107:F108,F105,F103,F101,F98,F96,F94,F92,F85,F83,F81,F79,F77,F75,F73,F71)</f>
        <v>1276000</v>
      </c>
      <c r="G109" s="421">
        <f t="shared" si="1"/>
        <v>1276000</v>
      </c>
      <c r="H109" s="421">
        <f t="shared" si="1"/>
        <v>1276000</v>
      </c>
      <c r="I109" s="420" t="s">
        <v>164</v>
      </c>
      <c r="J109" s="420" t="s">
        <v>164</v>
      </c>
      <c r="K109" s="420" t="s">
        <v>164</v>
      </c>
    </row>
    <row r="110" spans="1:14">
      <c r="A110" s="972"/>
      <c r="B110" s="972"/>
      <c r="C110" s="433"/>
      <c r="D110" s="433"/>
      <c r="E110" s="676"/>
      <c r="F110" s="676"/>
      <c r="G110" s="676"/>
      <c r="H110" s="676"/>
      <c r="I110" s="433"/>
      <c r="J110" s="433"/>
      <c r="K110" s="827">
        <v>97</v>
      </c>
    </row>
    <row r="111" spans="1:14" s="103" customFormat="1" ht="20.100000000000001" customHeight="1">
      <c r="A111" s="103" t="s">
        <v>399</v>
      </c>
      <c r="B111" s="982" t="s">
        <v>2838</v>
      </c>
      <c r="L111" s="983"/>
    </row>
    <row r="112" spans="1:14" s="103" customFormat="1" ht="20.100000000000001" customHeight="1">
      <c r="A112" s="292"/>
      <c r="B112" s="292"/>
      <c r="C112" s="292"/>
      <c r="D112" s="281" t="s">
        <v>403</v>
      </c>
      <c r="E112" s="1554" t="s">
        <v>404</v>
      </c>
      <c r="F112" s="1555"/>
      <c r="G112" s="1555"/>
      <c r="H112" s="1556"/>
      <c r="I112" s="281" t="s">
        <v>406</v>
      </c>
      <c r="J112" s="281" t="s">
        <v>408</v>
      </c>
      <c r="K112" s="281" t="s">
        <v>1039</v>
      </c>
      <c r="L112" s="983"/>
    </row>
    <row r="113" spans="1:13" s="103" customFormat="1" ht="20.100000000000001" customHeight="1">
      <c r="A113" s="283" t="s">
        <v>401</v>
      </c>
      <c r="B113" s="283" t="s">
        <v>130</v>
      </c>
      <c r="C113" s="283" t="s">
        <v>402</v>
      </c>
      <c r="D113" s="283" t="s">
        <v>411</v>
      </c>
      <c r="E113" s="281">
        <v>2561</v>
      </c>
      <c r="F113" s="281">
        <v>2562</v>
      </c>
      <c r="G113" s="281">
        <v>2563</v>
      </c>
      <c r="H113" s="281">
        <v>2564</v>
      </c>
      <c r="I113" s="283" t="s">
        <v>407</v>
      </c>
      <c r="J113" s="283" t="s">
        <v>409</v>
      </c>
      <c r="K113" s="283" t="s">
        <v>494</v>
      </c>
      <c r="L113" s="983"/>
    </row>
    <row r="114" spans="1:13" s="103" customFormat="1" ht="20.100000000000001" customHeight="1">
      <c r="A114" s="1282"/>
      <c r="B114" s="1282"/>
      <c r="C114" s="1282"/>
      <c r="D114" s="1282" t="s">
        <v>412</v>
      </c>
      <c r="E114" s="1282" t="s">
        <v>405</v>
      </c>
      <c r="F114" s="1282" t="s">
        <v>405</v>
      </c>
      <c r="G114" s="1282" t="s">
        <v>405</v>
      </c>
      <c r="H114" s="1282" t="s">
        <v>405</v>
      </c>
      <c r="I114" s="1282"/>
      <c r="J114" s="1282"/>
      <c r="K114" s="1282" t="s">
        <v>495</v>
      </c>
      <c r="L114" s="983"/>
    </row>
    <row r="115" spans="1:13" s="103" customFormat="1" ht="20.100000000000001" customHeight="1">
      <c r="A115" s="70">
        <v>1</v>
      </c>
      <c r="B115" s="146" t="s">
        <v>869</v>
      </c>
      <c r="C115" s="133" t="s">
        <v>870</v>
      </c>
      <c r="D115" s="292" t="s">
        <v>739</v>
      </c>
      <c r="E115" s="291">
        <v>100000</v>
      </c>
      <c r="F115" s="291">
        <v>100000</v>
      </c>
      <c r="G115" s="291">
        <v>100000</v>
      </c>
      <c r="H115" s="291">
        <v>100000</v>
      </c>
      <c r="I115" s="298" t="s">
        <v>1186</v>
      </c>
      <c r="J115" s="403" t="s">
        <v>1363</v>
      </c>
      <c r="K115" s="292" t="s">
        <v>1010</v>
      </c>
      <c r="L115" s="983"/>
    </row>
    <row r="116" spans="1:13" s="103" customFormat="1" ht="20.100000000000001" customHeight="1">
      <c r="A116" s="223"/>
      <c r="B116" s="79"/>
      <c r="C116" s="67" t="s">
        <v>871</v>
      </c>
      <c r="D116" s="303"/>
      <c r="E116" s="303"/>
      <c r="F116" s="303"/>
      <c r="G116" s="303"/>
      <c r="H116" s="303"/>
      <c r="I116" s="303" t="s">
        <v>1104</v>
      </c>
      <c r="J116" s="404" t="s">
        <v>1364</v>
      </c>
      <c r="K116" s="303"/>
      <c r="L116" s="983"/>
    </row>
    <row r="117" spans="1:13" s="103" customFormat="1" ht="20.100000000000001" customHeight="1">
      <c r="A117" s="70">
        <v>2</v>
      </c>
      <c r="B117" s="146" t="s">
        <v>881</v>
      </c>
      <c r="C117" s="133" t="s">
        <v>870</v>
      </c>
      <c r="D117" s="292" t="s">
        <v>739</v>
      </c>
      <c r="E117" s="291">
        <v>100000</v>
      </c>
      <c r="F117" s="291">
        <v>100000</v>
      </c>
      <c r="G117" s="291">
        <v>100000</v>
      </c>
      <c r="H117" s="291">
        <v>100000</v>
      </c>
      <c r="I117" s="298" t="s">
        <v>1186</v>
      </c>
      <c r="J117" s="405" t="s">
        <v>1363</v>
      </c>
      <c r="K117" s="292" t="s">
        <v>1010</v>
      </c>
      <c r="L117" s="983"/>
    </row>
    <row r="118" spans="1:13" s="103" customFormat="1" ht="20.100000000000001" customHeight="1">
      <c r="A118" s="223"/>
      <c r="B118" s="79"/>
      <c r="C118" s="67" t="s">
        <v>871</v>
      </c>
      <c r="D118" s="303"/>
      <c r="E118" s="303"/>
      <c r="F118" s="303"/>
      <c r="G118" s="303"/>
      <c r="H118" s="303"/>
      <c r="I118" s="303" t="s">
        <v>1104</v>
      </c>
      <c r="J118" s="406" t="s">
        <v>1364</v>
      </c>
      <c r="K118" s="303"/>
      <c r="L118" s="983"/>
    </row>
    <row r="119" spans="1:13" s="103" customFormat="1" ht="20.100000000000001" customHeight="1">
      <c r="A119" s="70">
        <v>3</v>
      </c>
      <c r="B119" s="146" t="s">
        <v>882</v>
      </c>
      <c r="C119" s="146" t="s">
        <v>883</v>
      </c>
      <c r="D119" s="292" t="s">
        <v>1101</v>
      </c>
      <c r="E119" s="291">
        <v>300000</v>
      </c>
      <c r="F119" s="291">
        <v>300000</v>
      </c>
      <c r="G119" s="291">
        <v>300000</v>
      </c>
      <c r="H119" s="291">
        <v>300000</v>
      </c>
      <c r="I119" s="298" t="s">
        <v>1186</v>
      </c>
      <c r="J119" s="1295" t="s">
        <v>1365</v>
      </c>
      <c r="K119" s="292" t="s">
        <v>1010</v>
      </c>
      <c r="L119" s="983"/>
    </row>
    <row r="120" spans="1:13" s="103" customFormat="1" ht="20.100000000000001" customHeight="1">
      <c r="A120" s="223"/>
      <c r="B120" s="79"/>
      <c r="C120" s="79" t="s">
        <v>884</v>
      </c>
      <c r="D120" s="303"/>
      <c r="E120" s="303"/>
      <c r="F120" s="303"/>
      <c r="G120" s="303"/>
      <c r="H120" s="303"/>
      <c r="I120" s="303" t="s">
        <v>1104</v>
      </c>
      <c r="J120" s="1296" t="s">
        <v>1366</v>
      </c>
      <c r="K120" s="303"/>
      <c r="L120" s="983"/>
    </row>
    <row r="121" spans="1:13" s="103" customFormat="1" ht="20.100000000000001" customHeight="1">
      <c r="A121" s="70">
        <v>4</v>
      </c>
      <c r="B121" s="146" t="s">
        <v>885</v>
      </c>
      <c r="C121" s="133" t="s">
        <v>886</v>
      </c>
      <c r="D121" s="292"/>
      <c r="E121" s="291">
        <v>100000</v>
      </c>
      <c r="F121" s="291">
        <v>100000</v>
      </c>
      <c r="G121" s="291">
        <v>100000</v>
      </c>
      <c r="H121" s="291">
        <v>100000</v>
      </c>
      <c r="I121" s="298" t="s">
        <v>1186</v>
      </c>
      <c r="J121" s="405" t="s">
        <v>1367</v>
      </c>
      <c r="K121" s="292" t="s">
        <v>1010</v>
      </c>
      <c r="L121" s="983"/>
    </row>
    <row r="122" spans="1:13" s="103" customFormat="1" ht="20.100000000000001" customHeight="1">
      <c r="A122" s="223"/>
      <c r="B122" s="79"/>
      <c r="C122" s="67" t="s">
        <v>871</v>
      </c>
      <c r="D122" s="303"/>
      <c r="E122" s="303"/>
      <c r="F122" s="303"/>
      <c r="G122" s="303"/>
      <c r="H122" s="303"/>
      <c r="I122" s="303" t="s">
        <v>1104</v>
      </c>
      <c r="J122" s="406" t="s">
        <v>1368</v>
      </c>
      <c r="K122" s="303"/>
      <c r="L122" s="983"/>
    </row>
    <row r="123" spans="1:13" s="103" customFormat="1" ht="20.100000000000001" customHeight="1">
      <c r="A123" s="70">
        <v>5</v>
      </c>
      <c r="B123" s="1326" t="s">
        <v>3073</v>
      </c>
      <c r="C123" s="1327" t="s">
        <v>3074</v>
      </c>
      <c r="D123" s="1328" t="s">
        <v>739</v>
      </c>
      <c r="E123" s="1329">
        <v>250000</v>
      </c>
      <c r="F123" s="1329">
        <v>250000</v>
      </c>
      <c r="G123" s="1329">
        <v>250000</v>
      </c>
      <c r="H123" s="1329">
        <v>250000</v>
      </c>
      <c r="I123" s="1330" t="s">
        <v>1186</v>
      </c>
      <c r="J123" s="1331" t="s">
        <v>3075</v>
      </c>
      <c r="K123" s="1328" t="s">
        <v>1010</v>
      </c>
      <c r="L123" s="983"/>
      <c r="M123" s="103" t="s">
        <v>3490</v>
      </c>
    </row>
    <row r="124" spans="1:13" s="103" customFormat="1" ht="20.100000000000001" customHeight="1">
      <c r="A124" s="71"/>
      <c r="B124" s="1332" t="s">
        <v>657</v>
      </c>
      <c r="C124" s="1333" t="s">
        <v>3076</v>
      </c>
      <c r="D124" s="1334"/>
      <c r="E124" s="1330"/>
      <c r="F124" s="1330"/>
      <c r="G124" s="1330"/>
      <c r="H124" s="1330"/>
      <c r="I124" s="1334" t="s">
        <v>1104</v>
      </c>
      <c r="J124" s="1335" t="s">
        <v>3077</v>
      </c>
      <c r="K124" s="1330"/>
      <c r="L124" s="983"/>
    </row>
    <row r="125" spans="1:13" s="103" customFormat="1" ht="20.100000000000001" customHeight="1">
      <c r="A125" s="70">
        <v>6</v>
      </c>
      <c r="B125" s="146" t="s">
        <v>893</v>
      </c>
      <c r="C125" s="89" t="s">
        <v>870</v>
      </c>
      <c r="D125" s="292" t="s">
        <v>739</v>
      </c>
      <c r="E125" s="291">
        <v>100000</v>
      </c>
      <c r="F125" s="291">
        <v>100000</v>
      </c>
      <c r="G125" s="291">
        <v>100000</v>
      </c>
      <c r="H125" s="291">
        <v>100000</v>
      </c>
      <c r="I125" s="298" t="s">
        <v>1186</v>
      </c>
      <c r="J125" s="407" t="s">
        <v>1363</v>
      </c>
      <c r="K125" s="292" t="s">
        <v>1010</v>
      </c>
      <c r="L125" s="983"/>
    </row>
    <row r="126" spans="1:13" s="103" customFormat="1" ht="20.100000000000001" customHeight="1">
      <c r="A126" s="223"/>
      <c r="B126" s="79"/>
      <c r="C126" s="187" t="s">
        <v>871</v>
      </c>
      <c r="D126" s="303"/>
      <c r="E126" s="303"/>
      <c r="F126" s="303"/>
      <c r="G126" s="303"/>
      <c r="H126" s="303"/>
      <c r="I126" s="303" t="s">
        <v>1104</v>
      </c>
      <c r="J126" s="408" t="s">
        <v>1364</v>
      </c>
      <c r="K126" s="303"/>
      <c r="L126" s="983">
        <v>103</v>
      </c>
    </row>
    <row r="127" spans="1:13" s="103" customFormat="1" ht="20.100000000000001" customHeight="1">
      <c r="A127" s="70">
        <v>7</v>
      </c>
      <c r="B127" s="68" t="s">
        <v>1547</v>
      </c>
      <c r="C127" s="296" t="s">
        <v>906</v>
      </c>
      <c r="D127" s="292" t="s">
        <v>1101</v>
      </c>
      <c r="E127" s="291">
        <v>3000000</v>
      </c>
      <c r="F127" s="291">
        <v>3000000</v>
      </c>
      <c r="G127" s="291">
        <v>3000000</v>
      </c>
      <c r="H127" s="291">
        <v>3000000</v>
      </c>
      <c r="I127" s="298" t="s">
        <v>1186</v>
      </c>
      <c r="J127" s="409" t="s">
        <v>1370</v>
      </c>
      <c r="K127" s="292" t="s">
        <v>1010</v>
      </c>
      <c r="L127" s="983"/>
    </row>
    <row r="128" spans="1:13" s="103" customFormat="1" ht="20.100000000000001" customHeight="1">
      <c r="A128" s="223"/>
      <c r="B128" s="68"/>
      <c r="C128" s="296" t="s">
        <v>907</v>
      </c>
      <c r="D128" s="303"/>
      <c r="E128" s="303"/>
      <c r="F128" s="303"/>
      <c r="G128" s="303"/>
      <c r="H128" s="303"/>
      <c r="I128" s="303" t="s">
        <v>1104</v>
      </c>
      <c r="J128" s="409"/>
      <c r="K128" s="303"/>
      <c r="L128" s="983"/>
    </row>
    <row r="129" spans="1:13" s="103" customFormat="1" ht="20.100000000000001" customHeight="1">
      <c r="A129" s="70">
        <v>8</v>
      </c>
      <c r="B129" s="1303" t="s">
        <v>915</v>
      </c>
      <c r="C129" s="1310" t="s">
        <v>916</v>
      </c>
      <c r="D129" s="1306" t="s">
        <v>1101</v>
      </c>
      <c r="E129" s="1311">
        <v>100000</v>
      </c>
      <c r="F129" s="1311">
        <v>100000</v>
      </c>
      <c r="G129" s="1311">
        <v>100000</v>
      </c>
      <c r="H129" s="1311">
        <v>100000</v>
      </c>
      <c r="I129" s="1312" t="s">
        <v>1186</v>
      </c>
      <c r="J129" s="1313" t="s">
        <v>1371</v>
      </c>
      <c r="K129" s="1306" t="s">
        <v>1010</v>
      </c>
      <c r="L129" s="983"/>
    </row>
    <row r="130" spans="1:13" s="103" customFormat="1" ht="20.100000000000001" customHeight="1">
      <c r="A130" s="223"/>
      <c r="B130" s="1304"/>
      <c r="C130" s="1314" t="s">
        <v>917</v>
      </c>
      <c r="D130" s="1315"/>
      <c r="E130" s="1315"/>
      <c r="F130" s="1315"/>
      <c r="G130" s="1315"/>
      <c r="H130" s="1315"/>
      <c r="I130" s="1315" t="s">
        <v>1104</v>
      </c>
      <c r="J130" s="1316" t="s">
        <v>1372</v>
      </c>
      <c r="K130" s="1315"/>
      <c r="L130" s="983"/>
    </row>
    <row r="131" spans="1:13" s="103" customFormat="1" ht="20.100000000000001" customHeight="1">
      <c r="A131" s="70">
        <v>9</v>
      </c>
      <c r="B131" s="82" t="s">
        <v>3463</v>
      </c>
      <c r="C131" s="287" t="s">
        <v>1540</v>
      </c>
      <c r="D131" s="292" t="s">
        <v>3464</v>
      </c>
      <c r="E131" s="291">
        <v>100000</v>
      </c>
      <c r="F131" s="291">
        <v>100000</v>
      </c>
      <c r="G131" s="291">
        <v>100000</v>
      </c>
      <c r="H131" s="291">
        <v>100000</v>
      </c>
      <c r="I131" s="298" t="s">
        <v>1186</v>
      </c>
      <c r="J131" s="410" t="s">
        <v>1350</v>
      </c>
      <c r="K131" s="292" t="s">
        <v>1010</v>
      </c>
      <c r="L131" s="983"/>
    </row>
    <row r="132" spans="1:13" s="103" customFormat="1" ht="20.100000000000001" customHeight="1">
      <c r="A132" s="223"/>
      <c r="B132" s="161"/>
      <c r="C132" s="309" t="s">
        <v>1541</v>
      </c>
      <c r="D132" s="303"/>
      <c r="E132" s="303"/>
      <c r="F132" s="303"/>
      <c r="G132" s="303"/>
      <c r="H132" s="303"/>
      <c r="I132" s="303" t="s">
        <v>1104</v>
      </c>
      <c r="J132" s="411" t="s">
        <v>1369</v>
      </c>
      <c r="K132" s="303"/>
      <c r="L132" s="983"/>
    </row>
    <row r="133" spans="1:13" s="103" customFormat="1" ht="21" customHeight="1">
      <c r="A133" s="1281" t="s">
        <v>26</v>
      </c>
      <c r="B133" s="1281" t="s">
        <v>3462</v>
      </c>
      <c r="C133" s="511" t="s">
        <v>164</v>
      </c>
      <c r="D133" s="511" t="s">
        <v>164</v>
      </c>
      <c r="E133" s="428">
        <f>SUM(E129:E130,E127,E125,E123,E121,E119,E117,E115)</f>
        <v>4050000</v>
      </c>
      <c r="F133" s="428">
        <f t="shared" ref="F133:H133" si="2">SUM(F129:F130,F127,F125,F123,F121,F119,F117,F115)</f>
        <v>4050000</v>
      </c>
      <c r="G133" s="428">
        <f t="shared" si="2"/>
        <v>4050000</v>
      </c>
      <c r="H133" s="428">
        <f t="shared" si="2"/>
        <v>4050000</v>
      </c>
      <c r="I133" s="511" t="s">
        <v>164</v>
      </c>
      <c r="J133" s="511" t="s">
        <v>164</v>
      </c>
      <c r="K133" s="511" t="s">
        <v>164</v>
      </c>
      <c r="L133" s="983"/>
    </row>
    <row r="134" spans="1:13" s="103" customFormat="1" ht="21" customHeight="1">
      <c r="A134" s="618"/>
      <c r="B134" s="618"/>
      <c r="C134" s="976"/>
      <c r="D134" s="976"/>
      <c r="E134" s="1297"/>
      <c r="F134" s="1297"/>
      <c r="G134" s="1297"/>
      <c r="H134" s="1297"/>
      <c r="I134" s="976"/>
      <c r="J134" s="976"/>
      <c r="K134" s="976"/>
      <c r="L134" s="983"/>
    </row>
    <row r="135" spans="1:13" s="103" customFormat="1" ht="20.100000000000001" customHeight="1">
      <c r="A135" s="1280"/>
      <c r="B135" s="1280"/>
      <c r="C135" s="1292"/>
      <c r="D135" s="1292"/>
      <c r="E135" s="1293"/>
      <c r="F135" s="1293"/>
      <c r="G135" s="1293"/>
      <c r="H135" s="1293"/>
      <c r="I135" s="1292"/>
      <c r="J135" s="1292"/>
      <c r="K135" s="1294">
        <v>98</v>
      </c>
      <c r="L135" s="983"/>
    </row>
    <row r="136" spans="1:13" s="103" customFormat="1" ht="20.100000000000001" customHeight="1">
      <c r="A136" s="1280"/>
      <c r="B136" s="1280"/>
      <c r="C136" s="1292"/>
      <c r="D136" s="1292"/>
      <c r="E136" s="1293"/>
      <c r="F136" s="1293"/>
      <c r="G136" s="1293"/>
      <c r="H136" s="1293"/>
      <c r="I136" s="1292"/>
      <c r="J136" s="1292"/>
      <c r="K136" s="1294"/>
      <c r="L136" s="983"/>
    </row>
    <row r="137" spans="1:13">
      <c r="A137" s="278" t="s">
        <v>399</v>
      </c>
      <c r="B137" s="863" t="s">
        <v>2839</v>
      </c>
    </row>
    <row r="138" spans="1:13">
      <c r="A138" s="279"/>
      <c r="B138" s="279"/>
      <c r="C138" s="279"/>
      <c r="D138" s="280" t="s">
        <v>403</v>
      </c>
      <c r="E138" s="1435" t="s">
        <v>404</v>
      </c>
      <c r="F138" s="1436"/>
      <c r="G138" s="1436"/>
      <c r="H138" s="1553"/>
      <c r="I138" s="280" t="s">
        <v>406</v>
      </c>
      <c r="J138" s="280" t="s">
        <v>408</v>
      </c>
      <c r="K138" s="281" t="s">
        <v>1039</v>
      </c>
      <c r="M138" s="278" t="s">
        <v>2989</v>
      </c>
    </row>
    <row r="139" spans="1:13">
      <c r="A139" s="282" t="s">
        <v>401</v>
      </c>
      <c r="B139" s="282" t="s">
        <v>130</v>
      </c>
      <c r="C139" s="282" t="s">
        <v>402</v>
      </c>
      <c r="D139" s="283" t="s">
        <v>411</v>
      </c>
      <c r="E139" s="280">
        <v>2561</v>
      </c>
      <c r="F139" s="280">
        <v>2562</v>
      </c>
      <c r="G139" s="280">
        <v>2563</v>
      </c>
      <c r="H139" s="280">
        <v>2564</v>
      </c>
      <c r="I139" s="282" t="s">
        <v>407</v>
      </c>
      <c r="J139" s="282" t="s">
        <v>409</v>
      </c>
      <c r="K139" s="283" t="s">
        <v>494</v>
      </c>
      <c r="M139" s="138" t="s">
        <v>2950</v>
      </c>
    </row>
    <row r="140" spans="1:13">
      <c r="A140" s="284"/>
      <c r="B140" s="284"/>
      <c r="C140" s="284"/>
      <c r="D140" s="284" t="s">
        <v>412</v>
      </c>
      <c r="E140" s="284" t="s">
        <v>405</v>
      </c>
      <c r="F140" s="284" t="s">
        <v>405</v>
      </c>
      <c r="G140" s="284" t="s">
        <v>405</v>
      </c>
      <c r="H140" s="284" t="s">
        <v>405</v>
      </c>
      <c r="I140" s="284"/>
      <c r="J140" s="284"/>
      <c r="K140" s="285" t="s">
        <v>495</v>
      </c>
    </row>
    <row r="141" spans="1:13">
      <c r="A141" s="294">
        <v>1</v>
      </c>
      <c r="B141" s="138" t="s">
        <v>2950</v>
      </c>
      <c r="C141" s="152" t="s">
        <v>2951</v>
      </c>
      <c r="D141" s="292" t="s">
        <v>1163</v>
      </c>
      <c r="E141" s="319">
        <v>20000</v>
      </c>
      <c r="F141" s="319">
        <v>20000</v>
      </c>
      <c r="G141" s="319">
        <v>20000</v>
      </c>
      <c r="H141" s="319">
        <v>20000</v>
      </c>
      <c r="I141" s="292" t="s">
        <v>1186</v>
      </c>
      <c r="J141" s="369" t="s">
        <v>2952</v>
      </c>
      <c r="K141" s="292" t="s">
        <v>1531</v>
      </c>
      <c r="L141" s="833"/>
    </row>
    <row r="142" spans="1:13">
      <c r="A142" s="294"/>
      <c r="B142" s="140"/>
      <c r="C142" s="136" t="s">
        <v>474</v>
      </c>
      <c r="D142" s="303"/>
      <c r="E142" s="300"/>
      <c r="F142" s="300"/>
      <c r="G142" s="300"/>
      <c r="H142" s="300"/>
      <c r="I142" s="303" t="s">
        <v>1104</v>
      </c>
      <c r="J142" s="836" t="s">
        <v>2953</v>
      </c>
      <c r="K142" s="303" t="s">
        <v>1218</v>
      </c>
    </row>
    <row r="143" spans="1:13">
      <c r="A143" s="279">
        <v>2</v>
      </c>
      <c r="B143" s="146" t="s">
        <v>3465</v>
      </c>
      <c r="C143" s="133" t="s">
        <v>3467</v>
      </c>
      <c r="D143" s="292" t="s">
        <v>1048</v>
      </c>
      <c r="E143" s="291">
        <v>20000</v>
      </c>
      <c r="F143" s="291">
        <v>20000</v>
      </c>
      <c r="G143" s="291">
        <v>20000</v>
      </c>
      <c r="H143" s="291">
        <v>20000</v>
      </c>
      <c r="I143" s="298" t="s">
        <v>1186</v>
      </c>
      <c r="J143" s="1298" t="s">
        <v>3469</v>
      </c>
      <c r="K143" s="292" t="s">
        <v>1531</v>
      </c>
      <c r="L143" s="833"/>
    </row>
    <row r="144" spans="1:13">
      <c r="A144" s="300"/>
      <c r="B144" s="79"/>
      <c r="C144" s="67" t="s">
        <v>3466</v>
      </c>
      <c r="D144" s="298"/>
      <c r="E144" s="298"/>
      <c r="F144" s="298"/>
      <c r="G144" s="298"/>
      <c r="H144" s="298"/>
      <c r="I144" s="298" t="s">
        <v>1104</v>
      </c>
      <c r="J144" s="1299" t="s">
        <v>3468</v>
      </c>
      <c r="K144" s="298" t="s">
        <v>1218</v>
      </c>
    </row>
    <row r="145" spans="1:12">
      <c r="A145" s="294">
        <v>3</v>
      </c>
      <c r="B145" s="337" t="s">
        <v>845</v>
      </c>
      <c r="C145" s="1070" t="s">
        <v>2742</v>
      </c>
      <c r="D145" s="118" t="s">
        <v>1163</v>
      </c>
      <c r="E145" s="490">
        <v>30000</v>
      </c>
      <c r="F145" s="1071">
        <v>30000</v>
      </c>
      <c r="G145" s="490">
        <v>30000</v>
      </c>
      <c r="H145" s="489">
        <v>30000</v>
      </c>
      <c r="I145" s="118" t="s">
        <v>1186</v>
      </c>
      <c r="J145" s="1072" t="s">
        <v>1373</v>
      </c>
      <c r="K145" s="118" t="s">
        <v>1531</v>
      </c>
      <c r="L145" s="833"/>
    </row>
    <row r="146" spans="1:12">
      <c r="A146" s="294"/>
      <c r="B146" s="80"/>
      <c r="C146" s="310" t="s">
        <v>2743</v>
      </c>
      <c r="D146" s="114"/>
      <c r="E146" s="114"/>
      <c r="F146" s="1046"/>
      <c r="G146" s="114"/>
      <c r="H146" s="110"/>
      <c r="I146" s="114" t="s">
        <v>1104</v>
      </c>
      <c r="J146" s="1073" t="s">
        <v>1374</v>
      </c>
      <c r="K146" s="114" t="s">
        <v>1218</v>
      </c>
    </row>
    <row r="147" spans="1:12">
      <c r="A147" s="294"/>
      <c r="B147" s="80"/>
      <c r="C147" s="310" t="s">
        <v>1722</v>
      </c>
      <c r="D147" s="115"/>
      <c r="E147" s="115"/>
      <c r="F147" s="112"/>
      <c r="G147" s="115"/>
      <c r="H147" s="186"/>
      <c r="I147" s="115"/>
      <c r="J147" s="1074"/>
      <c r="K147" s="115"/>
    </row>
    <row r="148" spans="1:12">
      <c r="A148" s="279">
        <v>4</v>
      </c>
      <c r="B148" s="146" t="s">
        <v>846</v>
      </c>
      <c r="C148" s="133" t="s">
        <v>847</v>
      </c>
      <c r="D148" s="298" t="s">
        <v>1163</v>
      </c>
      <c r="E148" s="307">
        <v>30000</v>
      </c>
      <c r="F148" s="307">
        <v>30000</v>
      </c>
      <c r="G148" s="307">
        <v>30000</v>
      </c>
      <c r="H148" s="307">
        <v>30000</v>
      </c>
      <c r="I148" s="298" t="s">
        <v>1186</v>
      </c>
      <c r="J148" s="412" t="s">
        <v>1375</v>
      </c>
      <c r="K148" s="298" t="s">
        <v>1531</v>
      </c>
      <c r="L148" s="833"/>
    </row>
    <row r="149" spans="1:12">
      <c r="A149" s="300"/>
      <c r="B149" s="78" t="s">
        <v>848</v>
      </c>
      <c r="C149" s="66" t="s">
        <v>849</v>
      </c>
      <c r="D149" s="303"/>
      <c r="E149" s="303"/>
      <c r="F149" s="303"/>
      <c r="G149" s="303"/>
      <c r="H149" s="303"/>
      <c r="I149" s="303" t="s">
        <v>1104</v>
      </c>
      <c r="J149" s="412" t="s">
        <v>1376</v>
      </c>
      <c r="K149" s="303" t="s">
        <v>1218</v>
      </c>
    </row>
    <row r="150" spans="1:12">
      <c r="A150" s="294">
        <v>5</v>
      </c>
      <c r="B150" s="337" t="s">
        <v>850</v>
      </c>
      <c r="C150" s="287" t="s">
        <v>1548</v>
      </c>
      <c r="D150" s="118" t="s">
        <v>1163</v>
      </c>
      <c r="E150" s="490">
        <v>10000</v>
      </c>
      <c r="F150" s="490">
        <v>10000</v>
      </c>
      <c r="G150" s="490">
        <v>10000</v>
      </c>
      <c r="H150" s="490">
        <v>10000</v>
      </c>
      <c r="I150" s="118" t="s">
        <v>1399</v>
      </c>
      <c r="J150" s="1068" t="s">
        <v>1064</v>
      </c>
      <c r="K150" s="118" t="s">
        <v>1531</v>
      </c>
      <c r="L150" s="833"/>
    </row>
    <row r="151" spans="1:12">
      <c r="A151" s="294"/>
      <c r="B151" s="81" t="s">
        <v>851</v>
      </c>
      <c r="C151" s="309" t="s">
        <v>1549</v>
      </c>
      <c r="D151" s="115"/>
      <c r="E151" s="114"/>
      <c r="F151" s="114"/>
      <c r="G151" s="114"/>
      <c r="H151" s="114"/>
      <c r="I151" s="114" t="s">
        <v>1414</v>
      </c>
      <c r="J151" s="1069" t="s">
        <v>1377</v>
      </c>
      <c r="K151" s="115" t="s">
        <v>1218</v>
      </c>
      <c r="L151" s="672">
        <v>104</v>
      </c>
    </row>
    <row r="152" spans="1:12">
      <c r="A152" s="279">
        <v>6</v>
      </c>
      <c r="B152" s="337" t="s">
        <v>2740</v>
      </c>
      <c r="C152" s="287" t="s">
        <v>852</v>
      </c>
      <c r="D152" s="118" t="s">
        <v>1163</v>
      </c>
      <c r="E152" s="490">
        <v>130000</v>
      </c>
      <c r="F152" s="490">
        <v>130000</v>
      </c>
      <c r="G152" s="490">
        <v>130000</v>
      </c>
      <c r="H152" s="490">
        <v>130000</v>
      </c>
      <c r="I152" s="118" t="s">
        <v>1415</v>
      </c>
      <c r="J152" s="1068" t="s">
        <v>1378</v>
      </c>
      <c r="K152" s="118" t="s">
        <v>1531</v>
      </c>
    </row>
    <row r="153" spans="1:12">
      <c r="A153" s="300"/>
      <c r="B153" s="81" t="s">
        <v>2741</v>
      </c>
      <c r="C153" s="309" t="s">
        <v>853</v>
      </c>
      <c r="D153" s="115"/>
      <c r="E153" s="115"/>
      <c r="F153" s="115"/>
      <c r="G153" s="115"/>
      <c r="H153" s="115"/>
      <c r="I153" s="115" t="s">
        <v>1416</v>
      </c>
      <c r="J153" s="1069" t="s">
        <v>853</v>
      </c>
      <c r="K153" s="115" t="s">
        <v>1218</v>
      </c>
    </row>
    <row r="154" spans="1:12">
      <c r="A154" s="279">
        <v>7</v>
      </c>
      <c r="B154" s="146" t="s">
        <v>854</v>
      </c>
      <c r="C154" s="133" t="s">
        <v>855</v>
      </c>
      <c r="D154" s="292" t="s">
        <v>1163</v>
      </c>
      <c r="E154" s="291">
        <v>30000</v>
      </c>
      <c r="F154" s="291">
        <v>30000</v>
      </c>
      <c r="G154" s="291">
        <v>30000</v>
      </c>
      <c r="H154" s="291">
        <v>30000</v>
      </c>
      <c r="I154" s="292" t="s">
        <v>1415</v>
      </c>
      <c r="J154" s="413" t="s">
        <v>1379</v>
      </c>
      <c r="K154" s="292" t="s">
        <v>1531</v>
      </c>
    </row>
    <row r="155" spans="1:12">
      <c r="A155" s="300"/>
      <c r="B155" s="79" t="s">
        <v>657</v>
      </c>
      <c r="C155" s="67" t="s">
        <v>856</v>
      </c>
      <c r="D155" s="303"/>
      <c r="E155" s="303"/>
      <c r="F155" s="303"/>
      <c r="G155" s="303"/>
      <c r="H155" s="303"/>
      <c r="I155" s="303" t="s">
        <v>1416</v>
      </c>
      <c r="J155" s="414" t="s">
        <v>853</v>
      </c>
      <c r="K155" s="303" t="s">
        <v>1218</v>
      </c>
    </row>
    <row r="156" spans="1:12">
      <c r="L156" s="954"/>
    </row>
    <row r="157" spans="1:12">
      <c r="K157" s="827"/>
      <c r="L157" s="954"/>
    </row>
    <row r="158" spans="1:12">
      <c r="K158" s="827">
        <v>99</v>
      </c>
    </row>
    <row r="159" spans="1:12">
      <c r="K159" s="827"/>
    </row>
    <row r="160" spans="1:12">
      <c r="A160" s="279"/>
      <c r="B160" s="279"/>
      <c r="C160" s="279"/>
      <c r="D160" s="280" t="s">
        <v>403</v>
      </c>
      <c r="E160" s="1435" t="s">
        <v>404</v>
      </c>
      <c r="F160" s="1436"/>
      <c r="G160" s="1436"/>
      <c r="H160" s="1553"/>
      <c r="I160" s="280" t="s">
        <v>406</v>
      </c>
      <c r="J160" s="280" t="s">
        <v>408</v>
      </c>
      <c r="K160" s="281" t="s">
        <v>1039</v>
      </c>
    </row>
    <row r="161" spans="1:13">
      <c r="A161" s="282" t="s">
        <v>401</v>
      </c>
      <c r="B161" s="282" t="s">
        <v>130</v>
      </c>
      <c r="C161" s="282" t="s">
        <v>402</v>
      </c>
      <c r="D161" s="283" t="s">
        <v>411</v>
      </c>
      <c r="E161" s="280">
        <v>2561</v>
      </c>
      <c r="F161" s="280">
        <v>2562</v>
      </c>
      <c r="G161" s="280">
        <v>2563</v>
      </c>
      <c r="H161" s="280">
        <v>2564</v>
      </c>
      <c r="I161" s="282" t="s">
        <v>407</v>
      </c>
      <c r="J161" s="282" t="s">
        <v>409</v>
      </c>
      <c r="K161" s="283" t="s">
        <v>494</v>
      </c>
    </row>
    <row r="162" spans="1:13">
      <c r="A162" s="284"/>
      <c r="B162" s="284"/>
      <c r="C162" s="284"/>
      <c r="D162" s="284" t="s">
        <v>412</v>
      </c>
      <c r="E162" s="284" t="s">
        <v>405</v>
      </c>
      <c r="F162" s="284" t="s">
        <v>405</v>
      </c>
      <c r="G162" s="284" t="s">
        <v>405</v>
      </c>
      <c r="H162" s="284" t="s">
        <v>405</v>
      </c>
      <c r="I162" s="284"/>
      <c r="J162" s="284"/>
      <c r="K162" s="285" t="s">
        <v>495</v>
      </c>
    </row>
    <row r="163" spans="1:13">
      <c r="A163" s="279">
        <v>8</v>
      </c>
      <c r="B163" s="337" t="s">
        <v>2939</v>
      </c>
      <c r="C163" s="337" t="s">
        <v>857</v>
      </c>
      <c r="D163" s="118" t="s">
        <v>1402</v>
      </c>
      <c r="E163" s="490">
        <v>10000</v>
      </c>
      <c r="F163" s="490">
        <v>10000</v>
      </c>
      <c r="G163" s="490">
        <v>10000</v>
      </c>
      <c r="H163" s="490">
        <v>10000</v>
      </c>
      <c r="I163" s="114" t="s">
        <v>1186</v>
      </c>
      <c r="J163" s="1138" t="s">
        <v>1380</v>
      </c>
      <c r="K163" s="118" t="s">
        <v>1531</v>
      </c>
      <c r="L163" s="833"/>
    </row>
    <row r="164" spans="1:13">
      <c r="A164" s="300"/>
      <c r="B164" s="81"/>
      <c r="C164" s="81" t="s">
        <v>858</v>
      </c>
      <c r="D164" s="115"/>
      <c r="E164" s="115"/>
      <c r="F164" s="115"/>
      <c r="G164" s="115"/>
      <c r="H164" s="115"/>
      <c r="I164" s="115" t="s">
        <v>1104</v>
      </c>
      <c r="J164" s="1139" t="s">
        <v>858</v>
      </c>
      <c r="K164" s="115" t="s">
        <v>1218</v>
      </c>
    </row>
    <row r="165" spans="1:13">
      <c r="A165" s="294">
        <v>9</v>
      </c>
      <c r="B165" s="1251" t="s">
        <v>3470</v>
      </c>
      <c r="C165" s="146" t="s">
        <v>3472</v>
      </c>
      <c r="D165" s="292" t="s">
        <v>3474</v>
      </c>
      <c r="E165" s="291">
        <v>5000</v>
      </c>
      <c r="F165" s="291">
        <v>5000</v>
      </c>
      <c r="G165" s="291">
        <v>5000</v>
      </c>
      <c r="H165" s="291">
        <v>5000</v>
      </c>
      <c r="I165" s="298" t="s">
        <v>1186</v>
      </c>
      <c r="J165" s="292" t="s">
        <v>3475</v>
      </c>
      <c r="K165" s="292" t="s">
        <v>1531</v>
      </c>
      <c r="M165" s="82" t="s">
        <v>3008</v>
      </c>
    </row>
    <row r="166" spans="1:13">
      <c r="A166" s="294"/>
      <c r="B166" s="161" t="s">
        <v>3471</v>
      </c>
      <c r="C166" s="79" t="s">
        <v>3473</v>
      </c>
      <c r="D166" s="303"/>
      <c r="E166" s="303"/>
      <c r="F166" s="303"/>
      <c r="G166" s="303"/>
      <c r="H166" s="303"/>
      <c r="I166" s="303" t="s">
        <v>1104</v>
      </c>
      <c r="J166" s="303" t="s">
        <v>3476</v>
      </c>
      <c r="K166" s="303" t="s">
        <v>1218</v>
      </c>
    </row>
    <row r="167" spans="1:13">
      <c r="A167" s="279">
        <v>10</v>
      </c>
      <c r="B167" s="288" t="s">
        <v>3015</v>
      </c>
      <c r="C167" s="318" t="s">
        <v>862</v>
      </c>
      <c r="D167" s="118" t="s">
        <v>1420</v>
      </c>
      <c r="E167" s="490">
        <v>10000</v>
      </c>
      <c r="F167" s="490">
        <v>10000</v>
      </c>
      <c r="G167" s="490">
        <v>10000</v>
      </c>
      <c r="H167" s="490">
        <v>10000</v>
      </c>
      <c r="I167" s="114" t="s">
        <v>1186</v>
      </c>
      <c r="J167" s="1150" t="s">
        <v>3017</v>
      </c>
      <c r="K167" s="118" t="s">
        <v>1531</v>
      </c>
      <c r="L167" s="833"/>
    </row>
    <row r="168" spans="1:13">
      <c r="A168" s="300"/>
      <c r="B168" s="121" t="s">
        <v>3016</v>
      </c>
      <c r="C168" s="309" t="s">
        <v>863</v>
      </c>
      <c r="D168" s="114"/>
      <c r="E168" s="114"/>
      <c r="F168" s="114"/>
      <c r="G168" s="114"/>
      <c r="H168" s="114"/>
      <c r="I168" s="115" t="s">
        <v>1104</v>
      </c>
      <c r="J168" s="1151" t="s">
        <v>1384</v>
      </c>
      <c r="K168" s="115" t="s">
        <v>1218</v>
      </c>
    </row>
    <row r="169" spans="1:13">
      <c r="A169" s="294">
        <v>11</v>
      </c>
      <c r="B169" s="288" t="s">
        <v>864</v>
      </c>
      <c r="C169" s="287" t="s">
        <v>865</v>
      </c>
      <c r="D169" s="118" t="s">
        <v>1163</v>
      </c>
      <c r="E169" s="490">
        <v>15000</v>
      </c>
      <c r="F169" s="490">
        <v>15000</v>
      </c>
      <c r="G169" s="490">
        <v>15000</v>
      </c>
      <c r="H169" s="490">
        <v>15000</v>
      </c>
      <c r="I169" s="114" t="s">
        <v>1186</v>
      </c>
      <c r="J169" s="1140" t="s">
        <v>1382</v>
      </c>
      <c r="K169" s="118" t="s">
        <v>1531</v>
      </c>
      <c r="L169" s="833"/>
      <c r="M169" s="278" t="s">
        <v>2991</v>
      </c>
    </row>
    <row r="170" spans="1:13">
      <c r="A170" s="294"/>
      <c r="B170" s="121" t="s">
        <v>866</v>
      </c>
      <c r="C170" s="309" t="s">
        <v>2992</v>
      </c>
      <c r="D170" s="115"/>
      <c r="E170" s="115"/>
      <c r="F170" s="115"/>
      <c r="G170" s="115"/>
      <c r="H170" s="115"/>
      <c r="I170" s="115" t="s">
        <v>1104</v>
      </c>
      <c r="J170" s="1141" t="s">
        <v>1383</v>
      </c>
      <c r="K170" s="115" t="s">
        <v>1218</v>
      </c>
      <c r="M170" s="278" t="s">
        <v>2993</v>
      </c>
    </row>
    <row r="171" spans="1:13">
      <c r="A171" s="279">
        <v>12</v>
      </c>
      <c r="B171" s="82" t="s">
        <v>1538</v>
      </c>
      <c r="C171" s="151" t="s">
        <v>879</v>
      </c>
      <c r="D171" s="292" t="s">
        <v>1163</v>
      </c>
      <c r="E171" s="291">
        <v>20000</v>
      </c>
      <c r="F171" s="291">
        <v>20000</v>
      </c>
      <c r="G171" s="291">
        <v>20000</v>
      </c>
      <c r="H171" s="291">
        <v>20000</v>
      </c>
      <c r="I171" s="298" t="s">
        <v>1186</v>
      </c>
      <c r="J171" s="292" t="s">
        <v>1417</v>
      </c>
      <c r="K171" s="292" t="s">
        <v>1531</v>
      </c>
      <c r="M171" s="278" t="s">
        <v>2994</v>
      </c>
    </row>
    <row r="172" spans="1:13">
      <c r="A172" s="300"/>
      <c r="B172" s="161" t="s">
        <v>1539</v>
      </c>
      <c r="C172" s="79" t="s">
        <v>880</v>
      </c>
      <c r="D172" s="303"/>
      <c r="E172" s="298"/>
      <c r="F172" s="298"/>
      <c r="G172" s="298"/>
      <c r="H172" s="298"/>
      <c r="I172" s="303" t="s">
        <v>1104</v>
      </c>
      <c r="J172" s="298" t="s">
        <v>1418</v>
      </c>
      <c r="K172" s="303" t="s">
        <v>1218</v>
      </c>
    </row>
    <row r="173" spans="1:13">
      <c r="A173" s="294">
        <v>13</v>
      </c>
      <c r="B173" s="82" t="s">
        <v>868</v>
      </c>
      <c r="C173" s="152" t="s">
        <v>844</v>
      </c>
      <c r="D173" s="292" t="s">
        <v>1163</v>
      </c>
      <c r="E173" s="291">
        <v>100000</v>
      </c>
      <c r="F173" s="291">
        <v>100000</v>
      </c>
      <c r="G173" s="291">
        <v>100000</v>
      </c>
      <c r="H173" s="291">
        <v>100000</v>
      </c>
      <c r="I173" s="298" t="s">
        <v>1186</v>
      </c>
      <c r="J173" s="401" t="s">
        <v>1350</v>
      </c>
      <c r="K173" s="292" t="s">
        <v>1531</v>
      </c>
    </row>
    <row r="174" spans="1:13">
      <c r="A174" s="294"/>
      <c r="B174" s="161"/>
      <c r="C174" s="67" t="s">
        <v>749</v>
      </c>
      <c r="D174" s="303"/>
      <c r="E174" s="303"/>
      <c r="F174" s="303"/>
      <c r="G174" s="303"/>
      <c r="H174" s="303"/>
      <c r="I174" s="303" t="s">
        <v>1104</v>
      </c>
      <c r="J174" s="402" t="s">
        <v>1369</v>
      </c>
      <c r="K174" s="303" t="s">
        <v>1218</v>
      </c>
      <c r="L174" s="964"/>
    </row>
    <row r="175" spans="1:13">
      <c r="A175" s="279">
        <v>14</v>
      </c>
      <c r="B175" s="317" t="s">
        <v>3003</v>
      </c>
      <c r="C175" s="597" t="s">
        <v>3001</v>
      </c>
      <c r="D175" s="118" t="s">
        <v>1067</v>
      </c>
      <c r="E175" s="1099">
        <v>10000</v>
      </c>
      <c r="F175" s="1099">
        <v>10000</v>
      </c>
      <c r="G175" s="1099">
        <v>10000</v>
      </c>
      <c r="H175" s="1099">
        <v>10000</v>
      </c>
      <c r="I175" s="118" t="s">
        <v>1186</v>
      </c>
      <c r="J175" s="1146" t="s">
        <v>3006</v>
      </c>
      <c r="K175" s="118" t="s">
        <v>1531</v>
      </c>
      <c r="L175" s="833"/>
    </row>
    <row r="176" spans="1:13">
      <c r="A176" s="294"/>
      <c r="B176" s="117" t="s">
        <v>3004</v>
      </c>
      <c r="C176" s="1147" t="s">
        <v>3005</v>
      </c>
      <c r="D176" s="114"/>
      <c r="E176" s="1148"/>
      <c r="F176" s="1148"/>
      <c r="G176" s="1148"/>
      <c r="H176" s="1148"/>
      <c r="I176" s="114" t="s">
        <v>1104</v>
      </c>
      <c r="J176" s="1149" t="s">
        <v>3007</v>
      </c>
      <c r="K176" s="114" t="s">
        <v>1218</v>
      </c>
      <c r="L176" s="672">
        <v>105</v>
      </c>
    </row>
    <row r="177" spans="1:12">
      <c r="A177" s="300"/>
      <c r="B177" s="968"/>
      <c r="C177" s="125" t="s">
        <v>3002</v>
      </c>
      <c r="D177" s="965"/>
      <c r="E177" s="966"/>
      <c r="F177" s="966"/>
      <c r="G177" s="966"/>
      <c r="H177" s="966"/>
      <c r="I177" s="965"/>
      <c r="J177" s="967"/>
      <c r="K177" s="965"/>
    </row>
    <row r="178" spans="1:12">
      <c r="K178" s="827"/>
    </row>
    <row r="179" spans="1:12" ht="27">
      <c r="K179" s="827">
        <v>100</v>
      </c>
      <c r="L179" s="1056"/>
    </row>
    <row r="180" spans="1:12">
      <c r="K180" s="827"/>
      <c r="L180" s="1056"/>
    </row>
    <row r="181" spans="1:12">
      <c r="A181" s="279"/>
      <c r="B181" s="279"/>
      <c r="C181" s="279"/>
      <c r="D181" s="280" t="s">
        <v>403</v>
      </c>
      <c r="E181" s="1435" t="s">
        <v>404</v>
      </c>
      <c r="F181" s="1436"/>
      <c r="G181" s="1436"/>
      <c r="H181" s="1553"/>
      <c r="I181" s="280" t="s">
        <v>406</v>
      </c>
      <c r="J181" s="280" t="s">
        <v>408</v>
      </c>
      <c r="K181" s="281" t="s">
        <v>1039</v>
      </c>
      <c r="L181" s="821"/>
    </row>
    <row r="182" spans="1:12">
      <c r="A182" s="282" t="s">
        <v>401</v>
      </c>
      <c r="B182" s="282" t="s">
        <v>130</v>
      </c>
      <c r="C182" s="282" t="s">
        <v>402</v>
      </c>
      <c r="D182" s="283" t="s">
        <v>411</v>
      </c>
      <c r="E182" s="280">
        <v>2561</v>
      </c>
      <c r="F182" s="280">
        <v>2562</v>
      </c>
      <c r="G182" s="280">
        <v>2563</v>
      </c>
      <c r="H182" s="280">
        <v>2564</v>
      </c>
      <c r="I182" s="282" t="s">
        <v>407</v>
      </c>
      <c r="J182" s="282" t="s">
        <v>409</v>
      </c>
      <c r="K182" s="283" t="s">
        <v>494</v>
      </c>
    </row>
    <row r="183" spans="1:12">
      <c r="A183" s="284"/>
      <c r="B183" s="284"/>
      <c r="C183" s="284"/>
      <c r="D183" s="284" t="s">
        <v>412</v>
      </c>
      <c r="E183" s="284" t="s">
        <v>405</v>
      </c>
      <c r="F183" s="284" t="s">
        <v>405</v>
      </c>
      <c r="G183" s="284" t="s">
        <v>405</v>
      </c>
      <c r="H183" s="284" t="s">
        <v>405</v>
      </c>
      <c r="I183" s="284"/>
      <c r="J183" s="284"/>
      <c r="K183" s="285" t="s">
        <v>495</v>
      </c>
    </row>
    <row r="184" spans="1:12">
      <c r="A184" s="279">
        <v>15</v>
      </c>
      <c r="B184" s="138" t="s">
        <v>874</v>
      </c>
      <c r="C184" s="146" t="s">
        <v>875</v>
      </c>
      <c r="D184" s="292" t="s">
        <v>1163</v>
      </c>
      <c r="E184" s="319">
        <v>30000</v>
      </c>
      <c r="F184" s="319">
        <v>30000</v>
      </c>
      <c r="G184" s="319">
        <v>30000</v>
      </c>
      <c r="H184" s="319">
        <v>30000</v>
      </c>
      <c r="I184" s="298" t="s">
        <v>1186</v>
      </c>
      <c r="J184" s="370" t="s">
        <v>1428</v>
      </c>
      <c r="K184" s="292" t="s">
        <v>1531</v>
      </c>
    </row>
    <row r="185" spans="1:12">
      <c r="A185" s="300"/>
      <c r="B185" s="140" t="s">
        <v>876</v>
      </c>
      <c r="C185" s="79" t="s">
        <v>877</v>
      </c>
      <c r="D185" s="303"/>
      <c r="E185" s="300"/>
      <c r="F185" s="300"/>
      <c r="G185" s="300"/>
      <c r="H185" s="300"/>
      <c r="I185" s="303" t="s">
        <v>1104</v>
      </c>
      <c r="J185" s="371" t="s">
        <v>1429</v>
      </c>
      <c r="K185" s="303" t="s">
        <v>1218</v>
      </c>
    </row>
    <row r="186" spans="1:12">
      <c r="A186" s="279">
        <v>16</v>
      </c>
      <c r="B186" s="146" t="s">
        <v>1430</v>
      </c>
      <c r="C186" s="146" t="s">
        <v>2736</v>
      </c>
      <c r="D186" s="292" t="s">
        <v>1163</v>
      </c>
      <c r="E186" s="319">
        <v>20000</v>
      </c>
      <c r="F186" s="319">
        <v>20000</v>
      </c>
      <c r="G186" s="319">
        <v>20000</v>
      </c>
      <c r="H186" s="319">
        <v>20000</v>
      </c>
      <c r="I186" s="298" t="s">
        <v>1186</v>
      </c>
      <c r="J186" s="292" t="s">
        <v>1426</v>
      </c>
      <c r="K186" s="292" t="s">
        <v>1531</v>
      </c>
    </row>
    <row r="187" spans="1:12">
      <c r="A187" s="294"/>
      <c r="B187" s="135" t="s">
        <v>1431</v>
      </c>
      <c r="C187" s="79" t="s">
        <v>2737</v>
      </c>
      <c r="D187" s="303"/>
      <c r="E187" s="300"/>
      <c r="F187" s="300"/>
      <c r="G187" s="300"/>
      <c r="H187" s="300"/>
      <c r="I187" s="303" t="s">
        <v>1104</v>
      </c>
      <c r="J187" s="303" t="s">
        <v>1427</v>
      </c>
      <c r="K187" s="303" t="s">
        <v>1218</v>
      </c>
    </row>
    <row r="188" spans="1:12">
      <c r="A188" s="279">
        <v>17</v>
      </c>
      <c r="B188" s="146" t="s">
        <v>1432</v>
      </c>
      <c r="C188" s="133" t="s">
        <v>887</v>
      </c>
      <c r="D188" s="292" t="s">
        <v>1163</v>
      </c>
      <c r="E188" s="319">
        <v>1000</v>
      </c>
      <c r="F188" s="319">
        <v>1000</v>
      </c>
      <c r="G188" s="319">
        <v>1000</v>
      </c>
      <c r="H188" s="319">
        <v>1000</v>
      </c>
      <c r="I188" s="298" t="s">
        <v>1433</v>
      </c>
      <c r="J188" s="292" t="s">
        <v>1435</v>
      </c>
      <c r="K188" s="292" t="s">
        <v>1531</v>
      </c>
    </row>
    <row r="189" spans="1:12">
      <c r="A189" s="300"/>
      <c r="B189" s="135" t="s">
        <v>888</v>
      </c>
      <c r="C189" s="67"/>
      <c r="D189" s="303"/>
      <c r="E189" s="294"/>
      <c r="F189" s="294"/>
      <c r="G189" s="294"/>
      <c r="H189" s="294"/>
      <c r="I189" s="303" t="s">
        <v>1434</v>
      </c>
      <c r="J189" s="298"/>
      <c r="K189" s="303" t="s">
        <v>1218</v>
      </c>
    </row>
    <row r="190" spans="1:12">
      <c r="A190" s="294">
        <v>18</v>
      </c>
      <c r="B190" s="138" t="s">
        <v>889</v>
      </c>
      <c r="C190" s="133" t="s">
        <v>865</v>
      </c>
      <c r="D190" s="292" t="s">
        <v>1163</v>
      </c>
      <c r="E190" s="319">
        <v>5000</v>
      </c>
      <c r="F190" s="319">
        <v>5000</v>
      </c>
      <c r="G190" s="319">
        <v>5000</v>
      </c>
      <c r="H190" s="319">
        <v>5000</v>
      </c>
      <c r="I190" s="298" t="s">
        <v>1186</v>
      </c>
      <c r="J190" s="292" t="s">
        <v>1437</v>
      </c>
      <c r="K190" s="292" t="s">
        <v>1531</v>
      </c>
      <c r="L190" s="833"/>
    </row>
    <row r="191" spans="1:12">
      <c r="A191" s="294"/>
      <c r="B191" s="140" t="s">
        <v>474</v>
      </c>
      <c r="C191" s="67" t="s">
        <v>890</v>
      </c>
      <c r="D191" s="303"/>
      <c r="E191" s="300"/>
      <c r="F191" s="300"/>
      <c r="G191" s="300"/>
      <c r="H191" s="300"/>
      <c r="I191" s="303" t="s">
        <v>1104</v>
      </c>
      <c r="J191" s="303" t="s">
        <v>1436</v>
      </c>
      <c r="K191" s="303" t="s">
        <v>1218</v>
      </c>
    </row>
    <row r="192" spans="1:12">
      <c r="A192" s="279">
        <v>19</v>
      </c>
      <c r="B192" s="146" t="s">
        <v>908</v>
      </c>
      <c r="C192" s="287" t="s">
        <v>909</v>
      </c>
      <c r="D192" s="292" t="s">
        <v>1163</v>
      </c>
      <c r="E192" s="291">
        <v>100000</v>
      </c>
      <c r="F192" s="291">
        <v>100000</v>
      </c>
      <c r="G192" s="291">
        <v>100000</v>
      </c>
      <c r="H192" s="291">
        <v>100000</v>
      </c>
      <c r="I192" s="292" t="s">
        <v>1186</v>
      </c>
      <c r="J192" s="292" t="s">
        <v>1438</v>
      </c>
      <c r="K192" s="292" t="s">
        <v>1531</v>
      </c>
    </row>
    <row r="193" spans="1:13">
      <c r="A193" s="300"/>
      <c r="B193" s="79" t="s">
        <v>910</v>
      </c>
      <c r="C193" s="309" t="s">
        <v>911</v>
      </c>
      <c r="D193" s="303"/>
      <c r="E193" s="303"/>
      <c r="F193" s="303"/>
      <c r="G193" s="303"/>
      <c r="H193" s="303"/>
      <c r="I193" s="303" t="s">
        <v>1104</v>
      </c>
      <c r="J193" s="303" t="s">
        <v>1439</v>
      </c>
      <c r="K193" s="303" t="s">
        <v>1218</v>
      </c>
    </row>
    <row r="194" spans="1:13">
      <c r="A194" s="279">
        <v>20</v>
      </c>
      <c r="B194" s="146" t="s">
        <v>912</v>
      </c>
      <c r="C194" s="287" t="s">
        <v>913</v>
      </c>
      <c r="D194" s="292" t="s">
        <v>1163</v>
      </c>
      <c r="E194" s="291">
        <v>100000</v>
      </c>
      <c r="F194" s="291">
        <v>100000</v>
      </c>
      <c r="G194" s="291">
        <v>100000</v>
      </c>
      <c r="H194" s="291">
        <v>100000</v>
      </c>
      <c r="I194" s="298" t="s">
        <v>1186</v>
      </c>
      <c r="J194" s="292" t="s">
        <v>1441</v>
      </c>
      <c r="K194" s="292" t="s">
        <v>1531</v>
      </c>
      <c r="L194" s="278"/>
    </row>
    <row r="195" spans="1:13">
      <c r="A195" s="300"/>
      <c r="B195" s="79" t="s">
        <v>622</v>
      </c>
      <c r="C195" s="309" t="s">
        <v>914</v>
      </c>
      <c r="D195" s="303"/>
      <c r="E195" s="303"/>
      <c r="F195" s="303"/>
      <c r="G195" s="303"/>
      <c r="H195" s="303"/>
      <c r="I195" s="303" t="s">
        <v>1104</v>
      </c>
      <c r="J195" s="303" t="s">
        <v>1440</v>
      </c>
      <c r="K195" s="303" t="s">
        <v>1218</v>
      </c>
      <c r="L195" s="278"/>
    </row>
    <row r="196" spans="1:13">
      <c r="A196" s="279">
        <v>21</v>
      </c>
      <c r="B196" s="146" t="s">
        <v>891</v>
      </c>
      <c r="C196" s="82" t="s">
        <v>1421</v>
      </c>
      <c r="D196" s="292" t="s">
        <v>1163</v>
      </c>
      <c r="E196" s="290">
        <v>20000</v>
      </c>
      <c r="F196" s="291">
        <v>20000</v>
      </c>
      <c r="G196" s="290">
        <v>20000</v>
      </c>
      <c r="H196" s="268">
        <v>20000</v>
      </c>
      <c r="I196" s="292" t="s">
        <v>1186</v>
      </c>
      <c r="J196" s="84" t="s">
        <v>1424</v>
      </c>
      <c r="K196" s="279" t="s">
        <v>1531</v>
      </c>
      <c r="L196" s="672">
        <v>106</v>
      </c>
    </row>
    <row r="197" spans="1:13">
      <c r="A197" s="294"/>
      <c r="B197" s="66" t="s">
        <v>892</v>
      </c>
      <c r="C197" s="259" t="s">
        <v>1422</v>
      </c>
      <c r="D197" s="298"/>
      <c r="E197" s="297"/>
      <c r="F197" s="298"/>
      <c r="G197" s="297"/>
      <c r="H197" s="69"/>
      <c r="I197" s="298" t="s">
        <v>1104</v>
      </c>
      <c r="J197" s="68" t="s">
        <v>1425</v>
      </c>
      <c r="K197" s="294" t="s">
        <v>1218</v>
      </c>
    </row>
    <row r="198" spans="1:13">
      <c r="A198" s="300"/>
      <c r="B198" s="373"/>
      <c r="C198" s="112" t="s">
        <v>1423</v>
      </c>
      <c r="D198" s="303"/>
      <c r="E198" s="304"/>
      <c r="F198" s="303"/>
      <c r="G198" s="304"/>
      <c r="H198" s="302"/>
      <c r="I198" s="300"/>
      <c r="J198" s="186"/>
      <c r="K198" s="300"/>
    </row>
    <row r="199" spans="1:13">
      <c r="A199" s="861" t="s">
        <v>26</v>
      </c>
      <c r="B199" s="820" t="s">
        <v>3295</v>
      </c>
      <c r="C199" s="420" t="s">
        <v>164</v>
      </c>
      <c r="D199" s="420" t="s">
        <v>164</v>
      </c>
      <c r="E199" s="427">
        <f>SUM(E196:E198,E194,E192,E190,E188,E186,E184,E175,E173,E171,E169,E167,E165,E163,E154,E152,E150,E148,E145,E143,E141)</f>
        <v>716000</v>
      </c>
      <c r="F199" s="427">
        <f t="shared" ref="F199:H199" si="3">SUM(F196:F198,F194,F192,F190,F187,F188,F186,F184,F175,F173,F171,F169,F167,F165,F163,F154,F152,F150,F148,F145,F143,F141)</f>
        <v>716000</v>
      </c>
      <c r="G199" s="427">
        <f t="shared" si="3"/>
        <v>716000</v>
      </c>
      <c r="H199" s="427">
        <f t="shared" si="3"/>
        <v>716000</v>
      </c>
      <c r="I199" s="420" t="s">
        <v>164</v>
      </c>
      <c r="J199" s="420" t="s">
        <v>164</v>
      </c>
      <c r="K199" s="420" t="s">
        <v>164</v>
      </c>
      <c r="L199" s="862"/>
    </row>
    <row r="200" spans="1:13">
      <c r="A200" s="345"/>
    </row>
    <row r="201" spans="1:13" ht="27">
      <c r="A201" s="345"/>
      <c r="K201" s="827">
        <v>101</v>
      </c>
      <c r="L201" s="1056"/>
    </row>
    <row r="202" spans="1:13">
      <c r="A202" s="345"/>
    </row>
    <row r="203" spans="1:13">
      <c r="A203" s="278" t="s">
        <v>399</v>
      </c>
      <c r="B203" s="863" t="s">
        <v>2840</v>
      </c>
      <c r="L203" s="818"/>
    </row>
    <row r="204" spans="1:13">
      <c r="A204" s="279"/>
      <c r="B204" s="279"/>
      <c r="C204" s="279"/>
      <c r="D204" s="280" t="s">
        <v>403</v>
      </c>
      <c r="E204" s="1435" t="s">
        <v>404</v>
      </c>
      <c r="F204" s="1436"/>
      <c r="G204" s="1436"/>
      <c r="H204" s="1553"/>
      <c r="I204" s="280" t="s">
        <v>406</v>
      </c>
      <c r="J204" s="280" t="s">
        <v>408</v>
      </c>
      <c r="K204" s="281" t="s">
        <v>1039</v>
      </c>
      <c r="L204" s="818"/>
    </row>
    <row r="205" spans="1:13">
      <c r="A205" s="282" t="s">
        <v>401</v>
      </c>
      <c r="B205" s="282" t="s">
        <v>130</v>
      </c>
      <c r="C205" s="282" t="s">
        <v>402</v>
      </c>
      <c r="D205" s="283" t="s">
        <v>411</v>
      </c>
      <c r="E205" s="280">
        <v>2561</v>
      </c>
      <c r="F205" s="280">
        <v>2562</v>
      </c>
      <c r="G205" s="280">
        <v>2563</v>
      </c>
      <c r="H205" s="280">
        <v>2564</v>
      </c>
      <c r="I205" s="282" t="s">
        <v>407</v>
      </c>
      <c r="J205" s="282" t="s">
        <v>409</v>
      </c>
      <c r="K205" s="283" t="s">
        <v>494</v>
      </c>
      <c r="L205" s="818"/>
    </row>
    <row r="206" spans="1:13">
      <c r="A206" s="284"/>
      <c r="B206" s="284"/>
      <c r="C206" s="284"/>
      <c r="D206" s="282" t="s">
        <v>412</v>
      </c>
      <c r="E206" s="284" t="s">
        <v>405</v>
      </c>
      <c r="F206" s="284" t="s">
        <v>405</v>
      </c>
      <c r="G206" s="284" t="s">
        <v>405</v>
      </c>
      <c r="H206" s="284" t="s">
        <v>405</v>
      </c>
      <c r="I206" s="284"/>
      <c r="J206" s="284"/>
      <c r="K206" s="285" t="s">
        <v>495</v>
      </c>
      <c r="L206" s="818"/>
    </row>
    <row r="207" spans="1:13">
      <c r="A207" s="107">
        <v>1</v>
      </c>
      <c r="B207" s="84" t="s">
        <v>924</v>
      </c>
      <c r="C207" s="287" t="s">
        <v>1444</v>
      </c>
      <c r="D207" s="292" t="s">
        <v>1420</v>
      </c>
      <c r="E207" s="291">
        <v>20000</v>
      </c>
      <c r="F207" s="291">
        <v>20000</v>
      </c>
      <c r="G207" s="291">
        <v>20000</v>
      </c>
      <c r="H207" s="291">
        <v>20000</v>
      </c>
      <c r="I207" s="292" t="s">
        <v>1460</v>
      </c>
      <c r="J207" s="292" t="s">
        <v>1462</v>
      </c>
      <c r="K207" s="292" t="s">
        <v>1531</v>
      </c>
      <c r="L207" s="1098"/>
      <c r="M207" s="278" t="s">
        <v>2990</v>
      </c>
    </row>
    <row r="208" spans="1:13">
      <c r="A208" s="108"/>
      <c r="B208" s="372" t="s">
        <v>925</v>
      </c>
      <c r="C208" s="309" t="s">
        <v>1445</v>
      </c>
      <c r="D208" s="303"/>
      <c r="E208" s="298"/>
      <c r="F208" s="298"/>
      <c r="G208" s="298"/>
      <c r="H208" s="298"/>
      <c r="I208" s="298" t="s">
        <v>1461</v>
      </c>
      <c r="J208" s="298"/>
      <c r="K208" s="303" t="s">
        <v>1218</v>
      </c>
      <c r="L208" s="818"/>
    </row>
    <row r="209" spans="1:13">
      <c r="A209" s="107">
        <v>2</v>
      </c>
      <c r="B209" s="288" t="s">
        <v>2986</v>
      </c>
      <c r="C209" s="287" t="s">
        <v>2963</v>
      </c>
      <c r="D209" s="118" t="s">
        <v>1420</v>
      </c>
      <c r="E209" s="490">
        <v>5000</v>
      </c>
      <c r="F209" s="490">
        <v>5000</v>
      </c>
      <c r="G209" s="490">
        <v>5000</v>
      </c>
      <c r="H209" s="490">
        <v>5000</v>
      </c>
      <c r="I209" s="118" t="s">
        <v>1186</v>
      </c>
      <c r="J209" s="118" t="s">
        <v>2964</v>
      </c>
      <c r="K209" s="118" t="s">
        <v>1531</v>
      </c>
      <c r="L209" s="1098"/>
    </row>
    <row r="210" spans="1:13">
      <c r="A210" s="109"/>
      <c r="B210" s="180" t="s">
        <v>749</v>
      </c>
      <c r="C210" s="296" t="s">
        <v>863</v>
      </c>
      <c r="D210" s="114"/>
      <c r="E210" s="115"/>
      <c r="F210" s="115"/>
      <c r="G210" s="115"/>
      <c r="H210" s="115"/>
      <c r="I210" s="115" t="s">
        <v>1104</v>
      </c>
      <c r="J210" s="115" t="s">
        <v>2965</v>
      </c>
      <c r="K210" s="115" t="s">
        <v>1218</v>
      </c>
      <c r="L210" s="818"/>
      <c r="M210" s="278" t="s">
        <v>3008</v>
      </c>
    </row>
    <row r="211" spans="1:13">
      <c r="A211" s="107">
        <v>3</v>
      </c>
      <c r="B211" s="288" t="s">
        <v>1442</v>
      </c>
      <c r="C211" s="327" t="s">
        <v>1446</v>
      </c>
      <c r="D211" s="118" t="s">
        <v>1420</v>
      </c>
      <c r="E211" s="1110">
        <v>5000</v>
      </c>
      <c r="F211" s="490">
        <v>5000</v>
      </c>
      <c r="G211" s="490">
        <v>5000</v>
      </c>
      <c r="H211" s="490">
        <v>5000</v>
      </c>
      <c r="I211" s="118" t="s">
        <v>1186</v>
      </c>
      <c r="J211" s="118" t="s">
        <v>1463</v>
      </c>
      <c r="K211" s="118" t="s">
        <v>1531</v>
      </c>
      <c r="L211" s="818"/>
    </row>
    <row r="212" spans="1:13">
      <c r="A212" s="108"/>
      <c r="B212" s="180" t="s">
        <v>1443</v>
      </c>
      <c r="C212" s="310" t="s">
        <v>1448</v>
      </c>
      <c r="D212" s="114"/>
      <c r="E212" s="1111"/>
      <c r="F212" s="1087"/>
      <c r="G212" s="1087"/>
      <c r="H212" s="1087"/>
      <c r="I212" s="114" t="s">
        <v>1104</v>
      </c>
      <c r="J212" s="114" t="s">
        <v>1464</v>
      </c>
      <c r="K212" s="114" t="s">
        <v>1218</v>
      </c>
      <c r="L212" s="1098"/>
    </row>
    <row r="213" spans="1:13">
      <c r="A213" s="108"/>
      <c r="B213" s="121"/>
      <c r="C213" s="313" t="s">
        <v>1447</v>
      </c>
      <c r="D213" s="115"/>
      <c r="E213" s="1112"/>
      <c r="F213" s="114"/>
      <c r="G213" s="114"/>
      <c r="H213" s="114"/>
      <c r="I213" s="114"/>
      <c r="J213" s="114"/>
      <c r="K213" s="114"/>
      <c r="L213" s="818"/>
    </row>
    <row r="214" spans="1:13">
      <c r="A214" s="107">
        <v>4</v>
      </c>
      <c r="B214" s="326" t="s">
        <v>927</v>
      </c>
      <c r="C214" s="287" t="s">
        <v>928</v>
      </c>
      <c r="D214" s="114" t="s">
        <v>1420</v>
      </c>
      <c r="E214" s="490">
        <v>15000</v>
      </c>
      <c r="F214" s="490">
        <v>15000</v>
      </c>
      <c r="G214" s="490">
        <v>15000</v>
      </c>
      <c r="H214" s="490">
        <v>15000</v>
      </c>
      <c r="I214" s="118" t="s">
        <v>1186</v>
      </c>
      <c r="J214" s="118" t="s">
        <v>3026</v>
      </c>
      <c r="K214" s="118" t="s">
        <v>1531</v>
      </c>
      <c r="L214" s="818"/>
    </row>
    <row r="215" spans="1:13">
      <c r="A215" s="109"/>
      <c r="B215" s="330"/>
      <c r="C215" s="309" t="s">
        <v>1550</v>
      </c>
      <c r="D215" s="115"/>
      <c r="E215" s="115"/>
      <c r="F215" s="115"/>
      <c r="G215" s="115"/>
      <c r="H215" s="115"/>
      <c r="I215" s="115" t="s">
        <v>1104</v>
      </c>
      <c r="J215" s="115" t="s">
        <v>1551</v>
      </c>
      <c r="K215" s="115" t="s">
        <v>1218</v>
      </c>
      <c r="L215" s="818"/>
    </row>
    <row r="216" spans="1:13">
      <c r="A216" s="107">
        <v>5</v>
      </c>
      <c r="B216" s="68" t="s">
        <v>929</v>
      </c>
      <c r="C216" s="296" t="s">
        <v>930</v>
      </c>
      <c r="D216" s="292" t="s">
        <v>1420</v>
      </c>
      <c r="E216" s="291">
        <v>50000</v>
      </c>
      <c r="F216" s="291">
        <v>50000</v>
      </c>
      <c r="G216" s="291">
        <v>50000</v>
      </c>
      <c r="H216" s="291">
        <v>50000</v>
      </c>
      <c r="I216" s="292" t="s">
        <v>1186</v>
      </c>
      <c r="J216" s="292" t="s">
        <v>1552</v>
      </c>
      <c r="K216" s="292" t="s">
        <v>1531</v>
      </c>
      <c r="L216" s="1098"/>
    </row>
    <row r="217" spans="1:13">
      <c r="A217" s="108"/>
      <c r="B217" s="68"/>
      <c r="C217" s="296" t="s">
        <v>931</v>
      </c>
      <c r="D217" s="303"/>
      <c r="E217" s="298"/>
      <c r="F217" s="298"/>
      <c r="G217" s="298"/>
      <c r="H217" s="298"/>
      <c r="I217" s="303" t="s">
        <v>1104</v>
      </c>
      <c r="J217" s="298"/>
      <c r="K217" s="303" t="s">
        <v>1218</v>
      </c>
      <c r="L217" s="818"/>
    </row>
    <row r="218" spans="1:13">
      <c r="A218" s="107">
        <v>6</v>
      </c>
      <c r="B218" s="326" t="s">
        <v>2957</v>
      </c>
      <c r="C218" s="287" t="s">
        <v>2959</v>
      </c>
      <c r="D218" s="118" t="s">
        <v>1420</v>
      </c>
      <c r="E218" s="490">
        <v>2500</v>
      </c>
      <c r="F218" s="490">
        <v>2500</v>
      </c>
      <c r="G218" s="490">
        <v>2500</v>
      </c>
      <c r="H218" s="490">
        <v>2500</v>
      </c>
      <c r="I218" s="118" t="s">
        <v>1186</v>
      </c>
      <c r="J218" s="118" t="s">
        <v>2961</v>
      </c>
      <c r="K218" s="118" t="s">
        <v>1531</v>
      </c>
      <c r="L218" s="1098">
        <v>108</v>
      </c>
    </row>
    <row r="219" spans="1:13">
      <c r="A219" s="109"/>
      <c r="B219" s="330" t="s">
        <v>2958</v>
      </c>
      <c r="C219" s="309" t="s">
        <v>2960</v>
      </c>
      <c r="D219" s="115"/>
      <c r="E219" s="115"/>
      <c r="F219" s="115"/>
      <c r="G219" s="115"/>
      <c r="H219" s="115"/>
      <c r="I219" s="115" t="s">
        <v>1104</v>
      </c>
      <c r="J219" s="115" t="s">
        <v>2962</v>
      </c>
      <c r="K219" s="115" t="s">
        <v>1218</v>
      </c>
      <c r="L219" s="818"/>
    </row>
    <row r="220" spans="1:13">
      <c r="A220" s="107">
        <v>7</v>
      </c>
      <c r="B220" s="337" t="s">
        <v>3027</v>
      </c>
      <c r="C220" s="287" t="s">
        <v>3030</v>
      </c>
      <c r="D220" s="118" t="s">
        <v>1420</v>
      </c>
      <c r="E220" s="490">
        <v>5000</v>
      </c>
      <c r="F220" s="490">
        <v>5000</v>
      </c>
      <c r="G220" s="490">
        <v>5000</v>
      </c>
      <c r="H220" s="490">
        <v>5000</v>
      </c>
      <c r="I220" s="118" t="s">
        <v>1186</v>
      </c>
      <c r="J220" s="118" t="s">
        <v>3031</v>
      </c>
      <c r="K220" s="118" t="s">
        <v>1531</v>
      </c>
      <c r="L220" s="818"/>
    </row>
    <row r="221" spans="1:13">
      <c r="A221" s="109"/>
      <c r="B221" s="81" t="s">
        <v>3028</v>
      </c>
      <c r="C221" s="309" t="s">
        <v>3029</v>
      </c>
      <c r="D221" s="115"/>
      <c r="E221" s="115"/>
      <c r="F221" s="115"/>
      <c r="G221" s="115"/>
      <c r="H221" s="115"/>
      <c r="I221" s="115" t="s">
        <v>1104</v>
      </c>
      <c r="J221" s="115" t="s">
        <v>3032</v>
      </c>
      <c r="K221" s="115" t="s">
        <v>1218</v>
      </c>
      <c r="L221" s="818"/>
    </row>
    <row r="222" spans="1:13">
      <c r="A222" s="1060"/>
      <c r="B222" s="328"/>
      <c r="C222" s="98"/>
      <c r="D222" s="110"/>
      <c r="E222" s="110"/>
      <c r="F222" s="110"/>
      <c r="G222" s="110"/>
      <c r="H222" s="110"/>
      <c r="I222" s="110"/>
      <c r="J222" s="110"/>
      <c r="K222" s="110"/>
      <c r="L222" s="818"/>
    </row>
    <row r="223" spans="1:13" ht="27">
      <c r="A223" s="1060"/>
      <c r="B223" s="328"/>
      <c r="C223" s="98"/>
      <c r="D223" s="110"/>
      <c r="E223" s="110"/>
      <c r="F223" s="110"/>
      <c r="G223" s="110"/>
      <c r="H223" s="110"/>
      <c r="I223" s="110"/>
      <c r="J223" s="110"/>
      <c r="K223" s="827">
        <v>102</v>
      </c>
      <c r="L223" s="818"/>
    </row>
    <row r="224" spans="1:13">
      <c r="A224" s="1060"/>
      <c r="B224" s="328"/>
      <c r="C224" s="98"/>
      <c r="D224" s="110"/>
      <c r="E224" s="110"/>
      <c r="F224" s="110"/>
      <c r="G224" s="110"/>
      <c r="H224" s="110"/>
      <c r="I224" s="110"/>
      <c r="J224" s="110"/>
      <c r="K224" s="110"/>
      <c r="L224" s="818"/>
    </row>
    <row r="225" spans="1:12">
      <c r="A225" s="279"/>
      <c r="B225" s="292"/>
      <c r="C225" s="292"/>
      <c r="D225" s="281" t="s">
        <v>403</v>
      </c>
      <c r="E225" s="1554" t="s">
        <v>404</v>
      </c>
      <c r="F225" s="1555"/>
      <c r="G225" s="1555"/>
      <c r="H225" s="1556"/>
      <c r="I225" s="281" t="s">
        <v>406</v>
      </c>
      <c r="J225" s="281" t="s">
        <v>408</v>
      </c>
      <c r="K225" s="281" t="s">
        <v>1039</v>
      </c>
      <c r="L225" s="818"/>
    </row>
    <row r="226" spans="1:12">
      <c r="A226" s="282" t="s">
        <v>401</v>
      </c>
      <c r="B226" s="283" t="s">
        <v>130</v>
      </c>
      <c r="C226" s="283" t="s">
        <v>402</v>
      </c>
      <c r="D226" s="283" t="s">
        <v>411</v>
      </c>
      <c r="E226" s="281">
        <v>2561</v>
      </c>
      <c r="F226" s="281">
        <v>2562</v>
      </c>
      <c r="G226" s="281">
        <v>2563</v>
      </c>
      <c r="H226" s="281">
        <v>2564</v>
      </c>
      <c r="I226" s="283" t="s">
        <v>407</v>
      </c>
      <c r="J226" s="283" t="s">
        <v>409</v>
      </c>
      <c r="K226" s="283" t="s">
        <v>494</v>
      </c>
      <c r="L226" s="818"/>
    </row>
    <row r="227" spans="1:12">
      <c r="A227" s="284"/>
      <c r="B227" s="285"/>
      <c r="C227" s="285"/>
      <c r="D227" s="285" t="s">
        <v>412</v>
      </c>
      <c r="E227" s="285" t="s">
        <v>405</v>
      </c>
      <c r="F227" s="285" t="s">
        <v>405</v>
      </c>
      <c r="G227" s="285" t="s">
        <v>405</v>
      </c>
      <c r="H227" s="285" t="s">
        <v>405</v>
      </c>
      <c r="I227" s="285"/>
      <c r="J227" s="285"/>
      <c r="K227" s="285" t="s">
        <v>495</v>
      </c>
      <c r="L227" s="818"/>
    </row>
    <row r="228" spans="1:12">
      <c r="A228" s="107">
        <v>8</v>
      </c>
      <c r="B228" s="82" t="s">
        <v>932</v>
      </c>
      <c r="C228" s="287" t="s">
        <v>933</v>
      </c>
      <c r="D228" s="118" t="s">
        <v>1420</v>
      </c>
      <c r="E228" s="291">
        <v>40000</v>
      </c>
      <c r="F228" s="291">
        <v>40000</v>
      </c>
      <c r="G228" s="291">
        <v>40000</v>
      </c>
      <c r="H228" s="291">
        <v>40000</v>
      </c>
      <c r="I228" s="292" t="s">
        <v>1186</v>
      </c>
      <c r="J228" s="292" t="s">
        <v>225</v>
      </c>
      <c r="K228" s="292" t="s">
        <v>1531</v>
      </c>
      <c r="L228" s="818"/>
    </row>
    <row r="229" spans="1:12">
      <c r="A229" s="300"/>
      <c r="B229" s="161"/>
      <c r="C229" s="309" t="s">
        <v>934</v>
      </c>
      <c r="D229" s="115"/>
      <c r="E229" s="303"/>
      <c r="F229" s="303"/>
      <c r="G229" s="303"/>
      <c r="H229" s="303"/>
      <c r="I229" s="303" t="s">
        <v>1104</v>
      </c>
      <c r="J229" s="303" t="s">
        <v>934</v>
      </c>
      <c r="K229" s="303" t="s">
        <v>1218</v>
      </c>
      <c r="L229" s="818"/>
    </row>
    <row r="230" spans="1:12">
      <c r="A230" s="107">
        <v>9</v>
      </c>
      <c r="B230" s="146" t="s">
        <v>935</v>
      </c>
      <c r="C230" s="326" t="s">
        <v>936</v>
      </c>
      <c r="D230" s="118" t="s">
        <v>1420</v>
      </c>
      <c r="E230" s="291">
        <v>300000</v>
      </c>
      <c r="F230" s="291">
        <v>300000</v>
      </c>
      <c r="G230" s="291">
        <v>300000</v>
      </c>
      <c r="H230" s="291">
        <v>300000</v>
      </c>
      <c r="I230" s="292" t="s">
        <v>1186</v>
      </c>
      <c r="J230" s="292" t="s">
        <v>1555</v>
      </c>
      <c r="K230" s="292" t="s">
        <v>1531</v>
      </c>
      <c r="L230" s="818"/>
    </row>
    <row r="231" spans="1:12">
      <c r="A231" s="108"/>
      <c r="B231" s="79"/>
      <c r="C231" s="330" t="s">
        <v>937</v>
      </c>
      <c r="D231" s="115"/>
      <c r="E231" s="298"/>
      <c r="F231" s="298"/>
      <c r="G231" s="298"/>
      <c r="H231" s="298"/>
      <c r="I231" s="303" t="s">
        <v>1104</v>
      </c>
      <c r="J231" s="303" t="s">
        <v>1556</v>
      </c>
      <c r="K231" s="303" t="s">
        <v>1218</v>
      </c>
      <c r="L231" s="818"/>
    </row>
    <row r="232" spans="1:12">
      <c r="A232" s="107">
        <v>10</v>
      </c>
      <c r="B232" s="146" t="s">
        <v>938</v>
      </c>
      <c r="C232" s="287" t="s">
        <v>933</v>
      </c>
      <c r="D232" s="118" t="s">
        <v>1420</v>
      </c>
      <c r="E232" s="291">
        <v>20000</v>
      </c>
      <c r="F232" s="291">
        <v>20000</v>
      </c>
      <c r="G232" s="291">
        <v>20000</v>
      </c>
      <c r="H232" s="291">
        <v>20000</v>
      </c>
      <c r="I232" s="292" t="s">
        <v>1186</v>
      </c>
      <c r="J232" s="292" t="s">
        <v>1554</v>
      </c>
      <c r="K232" s="292" t="s">
        <v>1531</v>
      </c>
      <c r="L232" s="818"/>
    </row>
    <row r="233" spans="1:12">
      <c r="A233" s="109"/>
      <c r="B233" s="79"/>
      <c r="C233" s="309" t="s">
        <v>934</v>
      </c>
      <c r="D233" s="115"/>
      <c r="E233" s="303"/>
      <c r="F233" s="303"/>
      <c r="G233" s="303"/>
      <c r="H233" s="303"/>
      <c r="I233" s="303" t="s">
        <v>1104</v>
      </c>
      <c r="J233" s="303" t="s">
        <v>934</v>
      </c>
      <c r="K233" s="303" t="s">
        <v>1218</v>
      </c>
      <c r="L233" s="818"/>
    </row>
    <row r="234" spans="1:12">
      <c r="A234" s="107">
        <v>11</v>
      </c>
      <c r="B234" s="288" t="s">
        <v>939</v>
      </c>
      <c r="C234" s="142" t="s">
        <v>940</v>
      </c>
      <c r="D234" s="118" t="s">
        <v>1420</v>
      </c>
      <c r="E234" s="291">
        <v>20000</v>
      </c>
      <c r="F234" s="291">
        <v>20000</v>
      </c>
      <c r="G234" s="291">
        <v>20000</v>
      </c>
      <c r="H234" s="291">
        <v>20000</v>
      </c>
      <c r="I234" s="292" t="s">
        <v>1186</v>
      </c>
      <c r="J234" s="292" t="s">
        <v>1557</v>
      </c>
      <c r="K234" s="292" t="s">
        <v>1531</v>
      </c>
      <c r="L234" s="818"/>
    </row>
    <row r="235" spans="1:12">
      <c r="A235" s="108"/>
      <c r="B235" s="121"/>
      <c r="C235" s="159" t="s">
        <v>941</v>
      </c>
      <c r="D235" s="115"/>
      <c r="E235" s="298"/>
      <c r="F235" s="298"/>
      <c r="G235" s="298"/>
      <c r="H235" s="298"/>
      <c r="I235" s="303" t="s">
        <v>1104</v>
      </c>
      <c r="J235" s="298" t="s">
        <v>1558</v>
      </c>
      <c r="K235" s="303" t="s">
        <v>1218</v>
      </c>
      <c r="L235" s="818"/>
    </row>
    <row r="236" spans="1:12">
      <c r="A236" s="107">
        <v>12</v>
      </c>
      <c r="B236" s="82" t="s">
        <v>942</v>
      </c>
      <c r="C236" s="287" t="s">
        <v>1458</v>
      </c>
      <c r="D236" s="118" t="s">
        <v>1420</v>
      </c>
      <c r="E236" s="291">
        <v>50000</v>
      </c>
      <c r="F236" s="291">
        <v>50000</v>
      </c>
      <c r="G236" s="291">
        <v>50000</v>
      </c>
      <c r="H236" s="291">
        <v>50000</v>
      </c>
      <c r="I236" s="292" t="s">
        <v>1186</v>
      </c>
      <c r="J236" s="292" t="s">
        <v>1559</v>
      </c>
      <c r="K236" s="292" t="s">
        <v>1531</v>
      </c>
      <c r="L236" s="1098"/>
    </row>
    <row r="237" spans="1:12">
      <c r="A237" s="109"/>
      <c r="B237" s="161" t="s">
        <v>943</v>
      </c>
      <c r="C237" s="309" t="s">
        <v>1459</v>
      </c>
      <c r="D237" s="115"/>
      <c r="E237" s="303"/>
      <c r="F237" s="303"/>
      <c r="G237" s="303"/>
      <c r="H237" s="303"/>
      <c r="I237" s="303" t="s">
        <v>1104</v>
      </c>
      <c r="J237" s="303" t="s">
        <v>1560</v>
      </c>
      <c r="K237" s="303" t="s">
        <v>1218</v>
      </c>
      <c r="L237" s="818"/>
    </row>
    <row r="238" spans="1:12">
      <c r="A238" s="107">
        <v>13</v>
      </c>
      <c r="B238" s="288" t="s">
        <v>2954</v>
      </c>
      <c r="C238" s="337" t="s">
        <v>2955</v>
      </c>
      <c r="D238" s="327" t="s">
        <v>1546</v>
      </c>
      <c r="E238" s="490">
        <v>20000</v>
      </c>
      <c r="F238" s="490">
        <v>20000</v>
      </c>
      <c r="G238" s="490">
        <v>20000</v>
      </c>
      <c r="H238" s="490">
        <v>20000</v>
      </c>
      <c r="I238" s="118" t="s">
        <v>1186</v>
      </c>
      <c r="J238" s="118" t="s">
        <v>3024</v>
      </c>
      <c r="K238" s="118" t="s">
        <v>1531</v>
      </c>
      <c r="L238" s="818"/>
    </row>
    <row r="239" spans="1:12">
      <c r="A239" s="108"/>
      <c r="B239" s="121"/>
      <c r="C239" s="81" t="s">
        <v>2956</v>
      </c>
      <c r="D239" s="1113"/>
      <c r="E239" s="114"/>
      <c r="F239" s="114"/>
      <c r="G239" s="114"/>
      <c r="H239" s="114"/>
      <c r="I239" s="114" t="s">
        <v>1104</v>
      </c>
      <c r="J239" s="114" t="s">
        <v>3025</v>
      </c>
      <c r="K239" s="115" t="s">
        <v>1218</v>
      </c>
      <c r="L239" s="818"/>
    </row>
    <row r="240" spans="1:12">
      <c r="A240" s="107">
        <v>14</v>
      </c>
      <c r="B240" s="84" t="s">
        <v>944</v>
      </c>
      <c r="C240" s="288" t="s">
        <v>1455</v>
      </c>
      <c r="D240" s="118" t="s">
        <v>1420</v>
      </c>
      <c r="E240" s="271">
        <v>10000</v>
      </c>
      <c r="F240" s="291">
        <v>10000</v>
      </c>
      <c r="G240" s="291">
        <v>10000</v>
      </c>
      <c r="H240" s="268">
        <v>10000</v>
      </c>
      <c r="I240" s="292" t="s">
        <v>1186</v>
      </c>
      <c r="J240" s="311" t="s">
        <v>1561</v>
      </c>
      <c r="K240" s="292" t="s">
        <v>1531</v>
      </c>
      <c r="L240" s="818"/>
    </row>
    <row r="241" spans="1:15">
      <c r="A241" s="108"/>
      <c r="B241" s="68" t="s">
        <v>945</v>
      </c>
      <c r="C241" s="180" t="s">
        <v>1456</v>
      </c>
      <c r="D241" s="114"/>
      <c r="E241" s="74"/>
      <c r="F241" s="69"/>
      <c r="G241" s="298"/>
      <c r="H241" s="297"/>
      <c r="I241" s="298" t="s">
        <v>1104</v>
      </c>
      <c r="J241" s="74" t="s">
        <v>1562</v>
      </c>
      <c r="K241" s="298" t="s">
        <v>1218</v>
      </c>
      <c r="L241" s="1098"/>
    </row>
    <row r="242" spans="1:15">
      <c r="A242" s="109"/>
      <c r="B242" s="372"/>
      <c r="C242" s="121" t="s">
        <v>1457</v>
      </c>
      <c r="D242" s="81"/>
      <c r="E242" s="314"/>
      <c r="F242" s="302"/>
      <c r="G242" s="303"/>
      <c r="H242" s="304"/>
      <c r="I242" s="303"/>
      <c r="J242" s="314" t="s">
        <v>1112</v>
      </c>
      <c r="K242" s="303"/>
      <c r="L242" s="818">
        <v>109</v>
      </c>
    </row>
    <row r="243" spans="1:15">
      <c r="A243" s="582"/>
      <c r="B243" s="68"/>
      <c r="C243" s="98"/>
      <c r="D243" s="677"/>
      <c r="E243" s="297"/>
      <c r="F243" s="297"/>
      <c r="G243" s="297"/>
      <c r="H243" s="297"/>
      <c r="I243" s="297"/>
      <c r="J243" s="297"/>
      <c r="K243" s="297"/>
      <c r="L243" s="1098"/>
    </row>
    <row r="244" spans="1:15">
      <c r="B244" s="306"/>
      <c r="C244" s="306"/>
      <c r="D244" s="306"/>
      <c r="E244" s="306"/>
      <c r="F244" s="306"/>
      <c r="G244" s="306"/>
      <c r="H244" s="306"/>
      <c r="I244" s="306"/>
      <c r="J244" s="306"/>
      <c r="K244" s="827"/>
      <c r="L244" s="818"/>
    </row>
    <row r="245" spans="1:15" ht="27">
      <c r="B245" s="306"/>
      <c r="C245" s="306"/>
      <c r="D245" s="306"/>
      <c r="E245" s="306"/>
      <c r="F245" s="306"/>
      <c r="G245" s="306"/>
      <c r="H245" s="306"/>
      <c r="I245" s="306"/>
      <c r="J245" s="306"/>
      <c r="K245" s="827">
        <v>103</v>
      </c>
      <c r="L245" s="818"/>
    </row>
    <row r="246" spans="1:15">
      <c r="B246" s="306"/>
      <c r="C246" s="306"/>
      <c r="D246" s="306"/>
      <c r="E246" s="306"/>
      <c r="F246" s="306"/>
      <c r="G246" s="306"/>
      <c r="H246" s="306"/>
      <c r="I246" s="306"/>
      <c r="J246" s="306"/>
      <c r="K246" s="827"/>
      <c r="L246" s="818"/>
    </row>
    <row r="247" spans="1:15">
      <c r="A247" s="279"/>
      <c r="B247" s="292"/>
      <c r="C247" s="292"/>
      <c r="D247" s="281" t="s">
        <v>403</v>
      </c>
      <c r="E247" s="1554" t="s">
        <v>404</v>
      </c>
      <c r="F247" s="1555"/>
      <c r="G247" s="1555"/>
      <c r="H247" s="1556"/>
      <c r="I247" s="281" t="s">
        <v>406</v>
      </c>
      <c r="J247" s="281" t="s">
        <v>408</v>
      </c>
      <c r="K247" s="281" t="s">
        <v>1039</v>
      </c>
      <c r="L247" s="818"/>
    </row>
    <row r="248" spans="1:15">
      <c r="A248" s="282" t="s">
        <v>401</v>
      </c>
      <c r="B248" s="283" t="s">
        <v>130</v>
      </c>
      <c r="C248" s="283" t="s">
        <v>402</v>
      </c>
      <c r="D248" s="283" t="s">
        <v>411</v>
      </c>
      <c r="E248" s="281">
        <v>2561</v>
      </c>
      <c r="F248" s="281">
        <v>2562</v>
      </c>
      <c r="G248" s="281">
        <v>2563</v>
      </c>
      <c r="H248" s="281">
        <v>2564</v>
      </c>
      <c r="I248" s="283" t="s">
        <v>407</v>
      </c>
      <c r="J248" s="283" t="s">
        <v>409</v>
      </c>
      <c r="K248" s="283" t="s">
        <v>494</v>
      </c>
      <c r="L248" s="818"/>
    </row>
    <row r="249" spans="1:15">
      <c r="A249" s="284"/>
      <c r="B249" s="285"/>
      <c r="C249" s="285"/>
      <c r="D249" s="285" t="s">
        <v>412</v>
      </c>
      <c r="E249" s="285" t="s">
        <v>405</v>
      </c>
      <c r="F249" s="285" t="s">
        <v>405</v>
      </c>
      <c r="G249" s="285" t="s">
        <v>405</v>
      </c>
      <c r="H249" s="285" t="s">
        <v>405</v>
      </c>
      <c r="I249" s="285"/>
      <c r="J249" s="285"/>
      <c r="K249" s="285" t="s">
        <v>495</v>
      </c>
      <c r="L249" s="818"/>
    </row>
    <row r="250" spans="1:15">
      <c r="A250" s="107">
        <v>15</v>
      </c>
      <c r="B250" s="288" t="s">
        <v>946</v>
      </c>
      <c r="C250" s="327" t="s">
        <v>947</v>
      </c>
      <c r="D250" s="114" t="s">
        <v>1420</v>
      </c>
      <c r="E250" s="490">
        <v>1000</v>
      </c>
      <c r="F250" s="490">
        <v>1000</v>
      </c>
      <c r="G250" s="490">
        <v>1000</v>
      </c>
      <c r="H250" s="490">
        <v>1000</v>
      </c>
      <c r="I250" s="114" t="s">
        <v>1186</v>
      </c>
      <c r="J250" s="118" t="s">
        <v>926</v>
      </c>
      <c r="K250" s="118" t="s">
        <v>1531</v>
      </c>
      <c r="L250" s="278"/>
    </row>
    <row r="251" spans="1:15">
      <c r="A251" s="109"/>
      <c r="B251" s="121"/>
      <c r="C251" s="313" t="s">
        <v>948</v>
      </c>
      <c r="D251" s="115"/>
      <c r="E251" s="115"/>
      <c r="F251" s="115"/>
      <c r="G251" s="115"/>
      <c r="H251" s="115"/>
      <c r="I251" s="115" t="s">
        <v>1104</v>
      </c>
      <c r="J251" s="115" t="s">
        <v>1563</v>
      </c>
      <c r="K251" s="115" t="s">
        <v>1218</v>
      </c>
      <c r="L251" s="818"/>
    </row>
    <row r="252" spans="1:15">
      <c r="A252" s="107">
        <v>16</v>
      </c>
      <c r="B252" s="326" t="s">
        <v>949</v>
      </c>
      <c r="C252" s="287" t="s">
        <v>950</v>
      </c>
      <c r="D252" s="118" t="s">
        <v>1420</v>
      </c>
      <c r="E252" s="490">
        <v>10000</v>
      </c>
      <c r="F252" s="490">
        <v>10000</v>
      </c>
      <c r="G252" s="490">
        <v>10000</v>
      </c>
      <c r="H252" s="490">
        <v>10000</v>
      </c>
      <c r="I252" s="118" t="s">
        <v>1186</v>
      </c>
      <c r="J252" s="118" t="s">
        <v>1553</v>
      </c>
      <c r="K252" s="118" t="s">
        <v>1531</v>
      </c>
      <c r="L252" s="1098"/>
    </row>
    <row r="253" spans="1:15">
      <c r="A253" s="109"/>
      <c r="B253" s="330" t="s">
        <v>951</v>
      </c>
      <c r="C253" s="309"/>
      <c r="D253" s="115"/>
      <c r="E253" s="115"/>
      <c r="F253" s="115"/>
      <c r="G253" s="115"/>
      <c r="H253" s="115"/>
      <c r="I253" s="115" t="s">
        <v>1104</v>
      </c>
      <c r="J253" s="115"/>
      <c r="K253" s="115" t="s">
        <v>1218</v>
      </c>
      <c r="L253" s="818"/>
    </row>
    <row r="254" spans="1:15">
      <c r="A254" s="107">
        <v>17</v>
      </c>
      <c r="B254" s="288" t="s">
        <v>952</v>
      </c>
      <c r="C254" s="374" t="s">
        <v>1453</v>
      </c>
      <c r="D254" s="287" t="s">
        <v>1420</v>
      </c>
      <c r="E254" s="490">
        <v>30000</v>
      </c>
      <c r="F254" s="490">
        <v>30000</v>
      </c>
      <c r="G254" s="490">
        <v>30000</v>
      </c>
      <c r="H254" s="490">
        <v>30000</v>
      </c>
      <c r="I254" s="118" t="s">
        <v>1186</v>
      </c>
      <c r="J254" s="419" t="s">
        <v>1564</v>
      </c>
      <c r="K254" s="118" t="s">
        <v>1531</v>
      </c>
      <c r="L254" s="1098"/>
      <c r="O254" s="278">
        <v>120</v>
      </c>
    </row>
    <row r="255" spans="1:15">
      <c r="A255" s="108"/>
      <c r="B255" s="121" t="s">
        <v>953</v>
      </c>
      <c r="C255" s="1114" t="s">
        <v>1454</v>
      </c>
      <c r="D255" s="81"/>
      <c r="E255" s="114"/>
      <c r="F255" s="114"/>
      <c r="G255" s="114"/>
      <c r="H255" s="114"/>
      <c r="I255" s="115" t="s">
        <v>1104</v>
      </c>
      <c r="J255" s="736" t="s">
        <v>1565</v>
      </c>
      <c r="K255" s="115" t="s">
        <v>1218</v>
      </c>
      <c r="L255" s="818"/>
      <c r="O255" s="278">
        <v>170</v>
      </c>
    </row>
    <row r="256" spans="1:15">
      <c r="A256" s="107">
        <v>18</v>
      </c>
      <c r="B256" s="82" t="s">
        <v>1449</v>
      </c>
      <c r="C256" s="374" t="s">
        <v>950</v>
      </c>
      <c r="D256" s="133" t="s">
        <v>1420</v>
      </c>
      <c r="E256" s="291">
        <v>1000</v>
      </c>
      <c r="F256" s="291">
        <v>1000</v>
      </c>
      <c r="G256" s="291">
        <v>1000</v>
      </c>
      <c r="H256" s="291">
        <v>1000</v>
      </c>
      <c r="I256" s="292" t="s">
        <v>1186</v>
      </c>
      <c r="J256" s="419" t="s">
        <v>1566</v>
      </c>
      <c r="K256" s="292" t="s">
        <v>1531</v>
      </c>
      <c r="L256" s="278"/>
      <c r="O256" s="278">
        <v>140</v>
      </c>
    </row>
    <row r="257" spans="1:15">
      <c r="A257" s="109"/>
      <c r="B257" s="161" t="s">
        <v>1450</v>
      </c>
      <c r="C257" s="375" t="s">
        <v>954</v>
      </c>
      <c r="D257" s="79"/>
      <c r="E257" s="303"/>
      <c r="F257" s="303"/>
      <c r="G257" s="303"/>
      <c r="H257" s="303"/>
      <c r="I257" s="303" t="s">
        <v>1104</v>
      </c>
      <c r="J257" s="418" t="s">
        <v>1567</v>
      </c>
      <c r="K257" s="303" t="s">
        <v>1218</v>
      </c>
      <c r="L257" s="818"/>
      <c r="O257" s="278">
        <v>30</v>
      </c>
    </row>
    <row r="258" spans="1:15">
      <c r="A258" s="107">
        <v>19</v>
      </c>
      <c r="B258" s="288" t="s">
        <v>2966</v>
      </c>
      <c r="C258" s="327" t="s">
        <v>2967</v>
      </c>
      <c r="D258" s="287" t="s">
        <v>1420</v>
      </c>
      <c r="E258" s="490">
        <v>5000</v>
      </c>
      <c r="F258" s="490">
        <v>5000</v>
      </c>
      <c r="G258" s="490">
        <v>5000</v>
      </c>
      <c r="H258" s="490">
        <v>5000</v>
      </c>
      <c r="I258" s="118" t="s">
        <v>1186</v>
      </c>
      <c r="J258" s="419" t="s">
        <v>2969</v>
      </c>
      <c r="K258" s="292" t="s">
        <v>1531</v>
      </c>
      <c r="L258" s="1098"/>
      <c r="O258" s="278">
        <v>100</v>
      </c>
    </row>
    <row r="259" spans="1:15">
      <c r="A259" s="108"/>
      <c r="B259" s="121"/>
      <c r="C259" s="121" t="s">
        <v>2968</v>
      </c>
      <c r="D259" s="81"/>
      <c r="E259" s="114"/>
      <c r="F259" s="114"/>
      <c r="G259" s="114"/>
      <c r="H259" s="114"/>
      <c r="I259" s="115" t="s">
        <v>1104</v>
      </c>
      <c r="J259" s="736" t="s">
        <v>2970</v>
      </c>
      <c r="K259" s="303" t="s">
        <v>1218</v>
      </c>
      <c r="L259" s="818"/>
      <c r="O259" s="278">
        <v>30</v>
      </c>
    </row>
    <row r="260" spans="1:15">
      <c r="A260" s="107">
        <v>20</v>
      </c>
      <c r="B260" s="288" t="s">
        <v>3477</v>
      </c>
      <c r="C260" s="142" t="s">
        <v>3478</v>
      </c>
      <c r="D260" s="133" t="s">
        <v>3479</v>
      </c>
      <c r="E260" s="291">
        <v>50000</v>
      </c>
      <c r="F260" s="291">
        <v>50000</v>
      </c>
      <c r="G260" s="291">
        <v>50000</v>
      </c>
      <c r="H260" s="291">
        <v>50000</v>
      </c>
      <c r="I260" s="118" t="s">
        <v>1186</v>
      </c>
      <c r="J260" s="417" t="s">
        <v>3480</v>
      </c>
      <c r="K260" s="292" t="s">
        <v>1531</v>
      </c>
      <c r="L260" s="818"/>
      <c r="M260" s="278" t="s">
        <v>3055</v>
      </c>
      <c r="O260" s="278">
        <v>50</v>
      </c>
    </row>
    <row r="261" spans="1:15">
      <c r="A261" s="109"/>
      <c r="B261" s="121" t="s">
        <v>657</v>
      </c>
      <c r="C261" s="159" t="s">
        <v>648</v>
      </c>
      <c r="D261" s="79"/>
      <c r="E261" s="303"/>
      <c r="F261" s="303"/>
      <c r="G261" s="303"/>
      <c r="H261" s="303"/>
      <c r="I261" s="115" t="s">
        <v>1104</v>
      </c>
      <c r="J261" s="418" t="s">
        <v>3481</v>
      </c>
      <c r="K261" s="303" t="s">
        <v>1218</v>
      </c>
      <c r="L261" s="818"/>
      <c r="O261" s="278">
        <v>100</v>
      </c>
    </row>
    <row r="262" spans="1:15">
      <c r="A262" s="107">
        <v>22</v>
      </c>
      <c r="B262" s="288" t="s">
        <v>1451</v>
      </c>
      <c r="C262" s="327" t="s">
        <v>956</v>
      </c>
      <c r="D262" s="287" t="s">
        <v>1420</v>
      </c>
      <c r="E262" s="490">
        <v>1500</v>
      </c>
      <c r="F262" s="490">
        <v>1500</v>
      </c>
      <c r="G262" s="490">
        <v>1500</v>
      </c>
      <c r="H262" s="490">
        <v>1500</v>
      </c>
      <c r="I262" s="118" t="s">
        <v>1186</v>
      </c>
      <c r="J262" s="419" t="s">
        <v>926</v>
      </c>
      <c r="K262" s="118" t="s">
        <v>1531</v>
      </c>
      <c r="L262" s="1098"/>
      <c r="O262" s="278">
        <v>40</v>
      </c>
    </row>
    <row r="263" spans="1:15">
      <c r="A263" s="109"/>
      <c r="B263" s="121" t="s">
        <v>1452</v>
      </c>
      <c r="C263" s="313"/>
      <c r="D263" s="81"/>
      <c r="E263" s="115"/>
      <c r="F263" s="115"/>
      <c r="G263" s="115"/>
      <c r="H263" s="115"/>
      <c r="I263" s="115" t="s">
        <v>1104</v>
      </c>
      <c r="J263" s="736" t="s">
        <v>1568</v>
      </c>
      <c r="K263" s="115" t="s">
        <v>1218</v>
      </c>
      <c r="O263" s="278">
        <v>400</v>
      </c>
    </row>
    <row r="264" spans="1:15">
      <c r="A264" s="381" t="s">
        <v>26</v>
      </c>
      <c r="B264" s="381" t="s">
        <v>1594</v>
      </c>
      <c r="C264" s="420" t="s">
        <v>164</v>
      </c>
      <c r="D264" s="420" t="s">
        <v>164</v>
      </c>
      <c r="E264" s="427">
        <f>SUM(E262:E263,E260,E258,E256,E254,E252,E250,E240,E238,E236,E234,E232,E230,E228,E220,E217,E216,E218,E214,E211,E209,E207)</f>
        <v>661000</v>
      </c>
      <c r="F264" s="427">
        <f>SUM(F262:F263,F260,F258,F256,F254,F252,F250,F240,F238,F236,F234,F232,F230,F228,F220,F218,F216,F214,F212,F211,F209,F207)</f>
        <v>661000</v>
      </c>
      <c r="G264" s="427">
        <f>SUM(G262:G263,G260,G258,G256,G254,G252,G250,G240,G238,G236,G234,G232,G230,G228,G220,G218,G216,G214,G212,G211,G209,G207)</f>
        <v>661000</v>
      </c>
      <c r="H264" s="427">
        <f>SUM(H262:H263,H260,H258,H256,H254,H252,H250,H240,H238,H236,H234,H232,H230,H228,H220,H218,H216,H214,H212,H211,H209,H207)</f>
        <v>661000</v>
      </c>
      <c r="I264" s="420" t="s">
        <v>164</v>
      </c>
      <c r="J264" s="420" t="s">
        <v>164</v>
      </c>
      <c r="K264" s="420" t="s">
        <v>164</v>
      </c>
      <c r="O264" s="278">
        <v>300</v>
      </c>
    </row>
    <row r="265" spans="1:15">
      <c r="O265" s="278">
        <v>30</v>
      </c>
    </row>
    <row r="266" spans="1:15">
      <c r="O266" s="278">
        <f>SUM(O254:O265)</f>
        <v>1510</v>
      </c>
    </row>
    <row r="267" spans="1:15" ht="27">
      <c r="K267" s="827">
        <v>104</v>
      </c>
    </row>
    <row r="268" spans="1:15">
      <c r="K268" s="827"/>
      <c r="L268" s="672">
        <v>110</v>
      </c>
    </row>
  </sheetData>
  <mergeCells count="16">
    <mergeCell ref="J2:K2"/>
    <mergeCell ref="A3:K3"/>
    <mergeCell ref="A4:K4"/>
    <mergeCell ref="A5:K5"/>
    <mergeCell ref="E247:H247"/>
    <mergeCell ref="E204:H204"/>
    <mergeCell ref="E225:H225"/>
    <mergeCell ref="E181:H181"/>
    <mergeCell ref="E160:H160"/>
    <mergeCell ref="E138:H138"/>
    <mergeCell ref="E112:H112"/>
    <mergeCell ref="E10:H10"/>
    <mergeCell ref="E24:H24"/>
    <mergeCell ref="E89:H89"/>
    <mergeCell ref="E45:H45"/>
    <mergeCell ref="E68:H68"/>
  </mergeCells>
  <pageMargins left="7.874015748031496E-2" right="7.874015748031496E-2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339"/>
  <sheetViews>
    <sheetView tabSelected="1" view="pageBreakPreview" topLeftCell="A247" zoomScale="110" zoomScaleSheetLayoutView="110" workbookViewId="0">
      <selection activeCell="F245" sqref="F245"/>
    </sheetView>
  </sheetViews>
  <sheetFormatPr defaultRowHeight="24"/>
  <cols>
    <col min="1" max="1" width="4" style="278" customWidth="1"/>
    <col min="2" max="2" width="22.125" style="278" customWidth="1"/>
    <col min="3" max="3" width="17.75" style="278" customWidth="1"/>
    <col min="4" max="4" width="14.5" style="278" customWidth="1"/>
    <col min="5" max="8" width="7.625" style="278" customWidth="1"/>
    <col min="9" max="9" width="11.875" style="278" customWidth="1"/>
    <col min="10" max="10" width="16.5" style="278" customWidth="1"/>
    <col min="11" max="11" width="9" style="278" customWidth="1"/>
    <col min="12" max="12" width="9.875" style="278" customWidth="1"/>
    <col min="13" max="16384" width="9" style="278"/>
  </cols>
  <sheetData>
    <row r="1" spans="1:12" ht="21.95" customHeight="1">
      <c r="A1" s="1575" t="s">
        <v>2779</v>
      </c>
      <c r="B1" s="1575"/>
      <c r="C1" s="1575"/>
      <c r="D1" s="1575"/>
      <c r="E1" s="1575"/>
      <c r="F1" s="1575"/>
      <c r="G1" s="1575"/>
      <c r="H1" s="1575"/>
      <c r="I1" s="1575"/>
      <c r="J1" s="1575"/>
      <c r="K1" s="1575"/>
      <c r="L1" s="1575"/>
    </row>
    <row r="2" spans="1:12" ht="21.95" customHeight="1">
      <c r="A2" s="1545" t="s">
        <v>1328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  <c r="L2" s="1545"/>
    </row>
    <row r="3" spans="1:12" ht="21.95" customHeight="1">
      <c r="A3" s="1545" t="s">
        <v>1329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  <c r="L3" s="1545"/>
    </row>
    <row r="4" spans="1:12" ht="21.95" customHeight="1">
      <c r="A4" s="1545" t="s">
        <v>398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  <c r="L4" s="1545"/>
    </row>
    <row r="5" spans="1:12" ht="21.95" customHeight="1">
      <c r="A5" s="604" t="s">
        <v>2226</v>
      </c>
      <c r="B5" s="1036"/>
    </row>
    <row r="6" spans="1:12" ht="21.95" customHeight="1">
      <c r="A6" s="1036" t="s">
        <v>2224</v>
      </c>
      <c r="B6" s="1036"/>
    </row>
    <row r="7" spans="1:12" ht="21.95" customHeight="1">
      <c r="A7" s="1036" t="s">
        <v>1484</v>
      </c>
      <c r="B7" s="1036"/>
    </row>
    <row r="8" spans="1:12" ht="21.95" customHeight="1">
      <c r="A8" s="1036" t="s">
        <v>399</v>
      </c>
      <c r="B8" s="1036" t="s">
        <v>2753</v>
      </c>
    </row>
    <row r="9" spans="1:12" ht="21.95" customHeight="1">
      <c r="A9" s="279"/>
      <c r="B9" s="279"/>
      <c r="C9" s="279"/>
      <c r="D9" s="280" t="s">
        <v>403</v>
      </c>
      <c r="E9" s="1435" t="s">
        <v>404</v>
      </c>
      <c r="F9" s="1436"/>
      <c r="G9" s="1436"/>
      <c r="H9" s="1553"/>
      <c r="I9" s="280" t="s">
        <v>406</v>
      </c>
      <c r="J9" s="280" t="s">
        <v>408</v>
      </c>
      <c r="K9" s="280" t="s">
        <v>1039</v>
      </c>
      <c r="L9" s="280" t="s">
        <v>1039</v>
      </c>
    </row>
    <row r="10" spans="1:12" ht="21.95" customHeight="1">
      <c r="A10" s="282" t="s">
        <v>401</v>
      </c>
      <c r="B10" s="282" t="s">
        <v>130</v>
      </c>
      <c r="C10" s="282" t="s">
        <v>402</v>
      </c>
      <c r="D10" s="282" t="s">
        <v>411</v>
      </c>
      <c r="E10" s="280">
        <v>2561</v>
      </c>
      <c r="F10" s="280">
        <v>2562</v>
      </c>
      <c r="G10" s="280">
        <v>2563</v>
      </c>
      <c r="H10" s="280">
        <v>2564</v>
      </c>
      <c r="I10" s="282" t="s">
        <v>407</v>
      </c>
      <c r="J10" s="282" t="s">
        <v>409</v>
      </c>
      <c r="K10" s="282" t="s">
        <v>494</v>
      </c>
      <c r="L10" s="282" t="s">
        <v>1330</v>
      </c>
    </row>
    <row r="11" spans="1:12" ht="21.95" customHeight="1">
      <c r="A11" s="282"/>
      <c r="B11" s="282"/>
      <c r="C11" s="282"/>
      <c r="D11" s="282" t="s">
        <v>412</v>
      </c>
      <c r="E11" s="282" t="s">
        <v>405</v>
      </c>
      <c r="F11" s="282" t="s">
        <v>405</v>
      </c>
      <c r="G11" s="282" t="s">
        <v>405</v>
      </c>
      <c r="H11" s="282" t="s">
        <v>405</v>
      </c>
      <c r="I11" s="282"/>
      <c r="J11" s="282"/>
      <c r="K11" s="282" t="s">
        <v>495</v>
      </c>
      <c r="L11" s="282" t="s">
        <v>1331</v>
      </c>
    </row>
    <row r="12" spans="1:12" ht="21.95" customHeight="1">
      <c r="A12" s="107">
        <v>1</v>
      </c>
      <c r="B12" s="874" t="s">
        <v>2785</v>
      </c>
      <c r="C12" s="299" t="s">
        <v>1249</v>
      </c>
      <c r="D12" s="70" t="s">
        <v>3233</v>
      </c>
      <c r="E12" s="291">
        <v>600000</v>
      </c>
      <c r="F12" s="291">
        <v>600000</v>
      </c>
      <c r="G12" s="291">
        <v>600000</v>
      </c>
      <c r="H12" s="291">
        <v>600000</v>
      </c>
      <c r="I12" s="299" t="s">
        <v>1186</v>
      </c>
      <c r="J12" s="292" t="s">
        <v>1103</v>
      </c>
      <c r="K12" s="292" t="s">
        <v>1010</v>
      </c>
      <c r="L12" s="292" t="s">
        <v>2787</v>
      </c>
    </row>
    <row r="13" spans="1:12" ht="21.95" customHeight="1">
      <c r="A13" s="108"/>
      <c r="B13" s="875" t="s">
        <v>3241</v>
      </c>
      <c r="C13" s="69" t="s">
        <v>1247</v>
      </c>
      <c r="D13" s="298"/>
      <c r="E13" s="298"/>
      <c r="F13" s="298"/>
      <c r="G13" s="298"/>
      <c r="H13" s="298"/>
      <c r="I13" s="69" t="s">
        <v>1250</v>
      </c>
      <c r="J13" s="298" t="s">
        <v>1251</v>
      </c>
      <c r="K13" s="298"/>
      <c r="L13" s="298" t="s">
        <v>2788</v>
      </c>
    </row>
    <row r="14" spans="1:12" ht="21.95" customHeight="1">
      <c r="A14" s="108"/>
      <c r="B14" s="875" t="s">
        <v>623</v>
      </c>
      <c r="C14" s="69" t="s">
        <v>1066</v>
      </c>
      <c r="D14" s="298"/>
      <c r="E14" s="298"/>
      <c r="F14" s="298"/>
      <c r="G14" s="298"/>
      <c r="H14" s="298"/>
      <c r="I14" s="69"/>
      <c r="J14" s="298" t="s">
        <v>1252</v>
      </c>
      <c r="K14" s="298"/>
      <c r="L14" s="298" t="s">
        <v>2789</v>
      </c>
    </row>
    <row r="15" spans="1:12" ht="21.95" customHeight="1">
      <c r="A15" s="108"/>
      <c r="B15" s="875" t="s">
        <v>624</v>
      </c>
      <c r="C15" s="69"/>
      <c r="D15" s="298"/>
      <c r="E15" s="298"/>
      <c r="F15" s="298"/>
      <c r="G15" s="298"/>
      <c r="H15" s="298"/>
      <c r="I15" s="69"/>
      <c r="J15" s="298"/>
      <c r="K15" s="298"/>
      <c r="L15" s="294"/>
    </row>
    <row r="16" spans="1:12" ht="21.95" customHeight="1">
      <c r="A16" s="108"/>
      <c r="B16" s="875" t="s">
        <v>625</v>
      </c>
      <c r="C16" s="69"/>
      <c r="D16" s="298"/>
      <c r="E16" s="298"/>
      <c r="F16" s="298"/>
      <c r="G16" s="298"/>
      <c r="H16" s="298"/>
      <c r="I16" s="69"/>
      <c r="J16" s="298"/>
      <c r="K16" s="298"/>
      <c r="L16" s="294"/>
    </row>
    <row r="17" spans="1:23" ht="21.95" customHeight="1">
      <c r="A17" s="108"/>
      <c r="B17" s="122" t="s">
        <v>615</v>
      </c>
      <c r="C17" s="69"/>
      <c r="D17" s="298"/>
      <c r="E17" s="298"/>
      <c r="F17" s="298"/>
      <c r="G17" s="298"/>
      <c r="H17" s="298"/>
      <c r="I17" s="69"/>
      <c r="J17" s="298"/>
      <c r="K17" s="298"/>
      <c r="L17" s="294"/>
    </row>
    <row r="18" spans="1:23" ht="21.95" customHeight="1">
      <c r="A18" s="109"/>
      <c r="B18" s="273"/>
      <c r="C18" s="302"/>
      <c r="D18" s="303"/>
      <c r="E18" s="303"/>
      <c r="F18" s="303"/>
      <c r="G18" s="303"/>
      <c r="H18" s="303"/>
      <c r="I18" s="302"/>
      <c r="J18" s="303"/>
      <c r="K18" s="303"/>
      <c r="L18" s="300"/>
    </row>
    <row r="19" spans="1:23" ht="21.95" customHeight="1"/>
    <row r="20" spans="1:23" ht="21.95" customHeight="1">
      <c r="L20" s="1577"/>
      <c r="M20" s="278">
        <v>112</v>
      </c>
    </row>
    <row r="21" spans="1:23" ht="21.95" customHeight="1">
      <c r="L21" s="1577"/>
    </row>
    <row r="22" spans="1:23" ht="21.95" customHeight="1"/>
    <row r="23" spans="1:23" ht="21.95" customHeight="1"/>
    <row r="24" spans="1:23" ht="21.95" customHeight="1">
      <c r="A24" s="279"/>
      <c r="B24" s="279"/>
      <c r="C24" s="279"/>
      <c r="D24" s="280" t="s">
        <v>403</v>
      </c>
      <c r="E24" s="1435" t="s">
        <v>404</v>
      </c>
      <c r="F24" s="1436"/>
      <c r="G24" s="1436"/>
      <c r="H24" s="1553"/>
      <c r="I24" s="280" t="s">
        <v>406</v>
      </c>
      <c r="J24" s="280" t="s">
        <v>408</v>
      </c>
      <c r="K24" s="280" t="s">
        <v>1039</v>
      </c>
      <c r="L24" s="280" t="s">
        <v>1039</v>
      </c>
      <c r="M24" s="108"/>
      <c r="N24" s="131"/>
      <c r="O24" s="298"/>
      <c r="P24" s="69"/>
      <c r="Q24" s="298"/>
      <c r="R24" s="297"/>
      <c r="S24" s="298"/>
      <c r="T24" s="297"/>
      <c r="U24" s="298"/>
      <c r="V24" s="297"/>
      <c r="W24" s="298"/>
    </row>
    <row r="25" spans="1:23" ht="21.95" customHeight="1">
      <c r="A25" s="282" t="s">
        <v>401</v>
      </c>
      <c r="B25" s="282" t="s">
        <v>130</v>
      </c>
      <c r="C25" s="282" t="s">
        <v>402</v>
      </c>
      <c r="D25" s="282" t="s">
        <v>411</v>
      </c>
      <c r="E25" s="280">
        <v>2561</v>
      </c>
      <c r="F25" s="280">
        <v>2562</v>
      </c>
      <c r="G25" s="280">
        <v>2563</v>
      </c>
      <c r="H25" s="280">
        <v>2564</v>
      </c>
      <c r="I25" s="282" t="s">
        <v>407</v>
      </c>
      <c r="J25" s="282" t="s">
        <v>409</v>
      </c>
      <c r="K25" s="282" t="s">
        <v>494</v>
      </c>
      <c r="L25" s="282" t="s">
        <v>1330</v>
      </c>
      <c r="M25" s="108"/>
      <c r="N25" s="131"/>
      <c r="O25" s="298"/>
      <c r="P25" s="69"/>
      <c r="Q25" s="298"/>
      <c r="R25" s="297"/>
      <c r="S25" s="298"/>
      <c r="T25" s="297"/>
      <c r="U25" s="298"/>
      <c r="V25" s="297"/>
      <c r="W25" s="298"/>
    </row>
    <row r="26" spans="1:23">
      <c r="A26" s="284"/>
      <c r="B26" s="282"/>
      <c r="C26" s="284"/>
      <c r="D26" s="282" t="s">
        <v>412</v>
      </c>
      <c r="E26" s="284" t="s">
        <v>405</v>
      </c>
      <c r="F26" s="284" t="s">
        <v>405</v>
      </c>
      <c r="G26" s="284" t="s">
        <v>405</v>
      </c>
      <c r="H26" s="284" t="s">
        <v>405</v>
      </c>
      <c r="I26" s="284"/>
      <c r="J26" s="284"/>
      <c r="K26" s="284" t="s">
        <v>495</v>
      </c>
      <c r="L26" s="284" t="s">
        <v>1331</v>
      </c>
      <c r="M26" s="108"/>
      <c r="N26" s="131"/>
      <c r="O26" s="298"/>
      <c r="P26" s="69"/>
      <c r="Q26" s="298"/>
      <c r="R26" s="297"/>
      <c r="S26" s="298"/>
      <c r="T26" s="297"/>
      <c r="U26" s="298"/>
      <c r="V26" s="297"/>
      <c r="W26" s="298"/>
    </row>
    <row r="27" spans="1:23">
      <c r="A27" s="188">
        <v>2</v>
      </c>
      <c r="B27" s="337" t="s">
        <v>2786</v>
      </c>
      <c r="C27" s="120" t="s">
        <v>3242</v>
      </c>
      <c r="D27" s="1224" t="s">
        <v>3243</v>
      </c>
      <c r="E27" s="290">
        <v>2600000</v>
      </c>
      <c r="F27" s="268">
        <v>2600000</v>
      </c>
      <c r="G27" s="268">
        <v>2600000</v>
      </c>
      <c r="H27" s="268">
        <v>2600000</v>
      </c>
      <c r="I27" s="292" t="s">
        <v>1154</v>
      </c>
      <c r="J27" s="311" t="s">
        <v>1255</v>
      </c>
      <c r="K27" s="311" t="s">
        <v>1010</v>
      </c>
      <c r="L27" s="292" t="s">
        <v>2787</v>
      </c>
      <c r="M27" s="108"/>
      <c r="N27" s="131"/>
      <c r="O27" s="298"/>
      <c r="P27" s="69"/>
      <c r="Q27" s="298"/>
      <c r="R27" s="297"/>
      <c r="S27" s="298"/>
      <c r="T27" s="297"/>
      <c r="U27" s="298"/>
      <c r="V27" s="297"/>
      <c r="W27" s="298"/>
    </row>
    <row r="28" spans="1:23">
      <c r="A28" s="1037"/>
      <c r="B28" s="122" t="s">
        <v>1090</v>
      </c>
      <c r="C28" s="297" t="s">
        <v>3234</v>
      </c>
      <c r="D28" s="1222" t="s">
        <v>3245</v>
      </c>
      <c r="E28" s="297"/>
      <c r="F28" s="69"/>
      <c r="G28" s="298"/>
      <c r="H28" s="297"/>
      <c r="I28" s="298" t="s">
        <v>3235</v>
      </c>
      <c r="J28" s="74" t="s">
        <v>1256</v>
      </c>
      <c r="K28" s="74"/>
      <c r="L28" s="298" t="s">
        <v>2788</v>
      </c>
      <c r="M28" s="108"/>
      <c r="N28" s="131"/>
      <c r="O28" s="298"/>
      <c r="P28" s="69"/>
      <c r="Q28" s="298"/>
      <c r="R28" s="297"/>
      <c r="S28" s="298"/>
      <c r="T28" s="297"/>
      <c r="U28" s="298"/>
      <c r="V28" s="297"/>
      <c r="W28" s="298"/>
    </row>
    <row r="29" spans="1:23">
      <c r="A29" s="1037"/>
      <c r="B29" s="122"/>
      <c r="C29" s="98" t="s">
        <v>3244</v>
      </c>
      <c r="D29" s="1222" t="s">
        <v>3246</v>
      </c>
      <c r="E29" s="297"/>
      <c r="F29" s="69"/>
      <c r="G29" s="298"/>
      <c r="H29" s="297"/>
      <c r="I29" s="298" t="s">
        <v>3236</v>
      </c>
      <c r="J29" s="74" t="s">
        <v>1240</v>
      </c>
      <c r="K29" s="74"/>
      <c r="L29" s="298" t="s">
        <v>2789</v>
      </c>
      <c r="M29" s="108"/>
      <c r="N29" s="131"/>
      <c r="O29" s="298"/>
      <c r="P29" s="69"/>
      <c r="Q29" s="298"/>
      <c r="R29" s="297"/>
      <c r="S29" s="298"/>
      <c r="T29" s="297"/>
      <c r="U29" s="298"/>
      <c r="V29" s="297"/>
      <c r="W29" s="298"/>
    </row>
    <row r="30" spans="1:23">
      <c r="A30" s="1037"/>
      <c r="B30" s="122"/>
      <c r="C30" s="98" t="s">
        <v>1247</v>
      </c>
      <c r="D30" s="1222" t="s">
        <v>3247</v>
      </c>
      <c r="E30" s="297"/>
      <c r="F30" s="69"/>
      <c r="G30" s="298"/>
      <c r="H30" s="297"/>
      <c r="I30" s="298"/>
      <c r="J30" s="74"/>
      <c r="K30" s="74"/>
      <c r="L30" s="294"/>
      <c r="M30" s="108"/>
      <c r="N30" s="131"/>
      <c r="O30" s="298"/>
      <c r="P30" s="69"/>
      <c r="Q30" s="298"/>
      <c r="R30" s="297"/>
      <c r="S30" s="298"/>
      <c r="T30" s="297"/>
      <c r="U30" s="298"/>
      <c r="V30" s="297"/>
      <c r="W30" s="298"/>
    </row>
    <row r="31" spans="1:23">
      <c r="A31" s="1037"/>
      <c r="B31" s="122"/>
      <c r="C31" s="1223"/>
      <c r="D31" s="1222" t="s">
        <v>3248</v>
      </c>
      <c r="E31" s="297"/>
      <c r="F31" s="69"/>
      <c r="G31" s="298"/>
      <c r="H31" s="297"/>
      <c r="I31" s="298"/>
      <c r="J31" s="74"/>
      <c r="K31" s="74"/>
      <c r="L31" s="294"/>
      <c r="M31" s="108"/>
      <c r="N31" s="131"/>
      <c r="O31" s="298"/>
      <c r="P31" s="69"/>
      <c r="Q31" s="298"/>
      <c r="R31" s="297"/>
      <c r="S31" s="298"/>
      <c r="T31" s="297"/>
      <c r="U31" s="298"/>
      <c r="V31" s="297"/>
      <c r="W31" s="298"/>
    </row>
    <row r="32" spans="1:23">
      <c r="A32" s="1037"/>
      <c r="B32" s="122"/>
      <c r="C32" s="1223"/>
      <c r="D32" s="1222" t="s">
        <v>3249</v>
      </c>
      <c r="E32" s="297"/>
      <c r="F32" s="69"/>
      <c r="G32" s="298"/>
      <c r="H32" s="297"/>
      <c r="I32" s="298"/>
      <c r="J32" s="74"/>
      <c r="K32" s="74"/>
      <c r="L32" s="294"/>
      <c r="M32" s="108"/>
      <c r="N32" s="131"/>
      <c r="O32" s="298"/>
      <c r="P32" s="69"/>
      <c r="Q32" s="298"/>
      <c r="R32" s="297"/>
      <c r="S32" s="298"/>
      <c r="T32" s="297"/>
      <c r="U32" s="298"/>
      <c r="V32" s="297"/>
      <c r="W32" s="298"/>
    </row>
    <row r="33" spans="1:23">
      <c r="A33" s="1037"/>
      <c r="B33" s="122"/>
      <c r="C33" s="1223"/>
      <c r="D33" s="1222" t="s">
        <v>3250</v>
      </c>
      <c r="E33" s="297"/>
      <c r="F33" s="69"/>
      <c r="G33" s="298"/>
      <c r="H33" s="297"/>
      <c r="I33" s="298"/>
      <c r="J33" s="74"/>
      <c r="K33" s="74"/>
      <c r="L33" s="294"/>
      <c r="M33" s="108"/>
      <c r="N33" s="131"/>
      <c r="O33" s="298"/>
      <c r="P33" s="69"/>
      <c r="Q33" s="298"/>
      <c r="R33" s="297"/>
      <c r="S33" s="298"/>
      <c r="T33" s="297"/>
      <c r="U33" s="298"/>
      <c r="V33" s="297"/>
      <c r="W33" s="298"/>
    </row>
    <row r="34" spans="1:23">
      <c r="A34" s="1037"/>
      <c r="B34" s="122"/>
      <c r="C34" s="1223"/>
      <c r="D34" s="1222" t="s">
        <v>3251</v>
      </c>
      <c r="E34" s="297"/>
      <c r="F34" s="69"/>
      <c r="G34" s="298"/>
      <c r="H34" s="297"/>
      <c r="I34" s="298"/>
      <c r="J34" s="74"/>
      <c r="K34" s="74"/>
      <c r="L34" s="294"/>
      <c r="M34" s="108"/>
      <c r="N34" s="131"/>
      <c r="O34" s="298"/>
      <c r="P34" s="69"/>
      <c r="Q34" s="298"/>
      <c r="R34" s="297"/>
      <c r="S34" s="298"/>
      <c r="T34" s="297"/>
      <c r="U34" s="298"/>
      <c r="V34" s="297"/>
      <c r="W34" s="298"/>
    </row>
    <row r="35" spans="1:23">
      <c r="A35" s="1037"/>
      <c r="B35" s="122"/>
      <c r="C35" s="1223"/>
      <c r="D35" s="1222" t="s">
        <v>3252</v>
      </c>
      <c r="E35" s="297"/>
      <c r="F35" s="69"/>
      <c r="G35" s="298"/>
      <c r="H35" s="297"/>
      <c r="I35" s="298"/>
      <c r="J35" s="74"/>
      <c r="K35" s="74"/>
      <c r="L35" s="294"/>
      <c r="M35" s="108"/>
      <c r="N35" s="131"/>
      <c r="O35" s="298"/>
      <c r="P35" s="69"/>
      <c r="Q35" s="298"/>
      <c r="R35" s="297"/>
      <c r="S35" s="298"/>
      <c r="T35" s="297"/>
      <c r="U35" s="298"/>
      <c r="V35" s="297"/>
      <c r="W35" s="298"/>
    </row>
    <row r="36" spans="1:23">
      <c r="A36" s="1037" t="s">
        <v>399</v>
      </c>
      <c r="B36" s="122"/>
      <c r="C36" s="1223"/>
      <c r="D36" s="1222" t="s">
        <v>3253</v>
      </c>
      <c r="E36" s="297"/>
      <c r="F36" s="69"/>
      <c r="G36" s="298"/>
      <c r="H36" s="297"/>
      <c r="I36" s="298"/>
      <c r="J36" s="74"/>
      <c r="K36" s="74"/>
      <c r="L36" s="294"/>
      <c r="M36" s="108"/>
      <c r="N36" s="131"/>
      <c r="O36" s="298"/>
      <c r="P36" s="69"/>
      <c r="Q36" s="298"/>
      <c r="R36" s="297"/>
      <c r="S36" s="298"/>
      <c r="T36" s="297"/>
      <c r="U36" s="298"/>
      <c r="V36" s="297"/>
      <c r="W36" s="298"/>
    </row>
    <row r="37" spans="1:23">
      <c r="A37" s="1037"/>
      <c r="B37" s="122"/>
      <c r="C37" s="1223"/>
      <c r="D37" s="1222" t="s">
        <v>3254</v>
      </c>
      <c r="E37" s="297"/>
      <c r="F37" s="69"/>
      <c r="G37" s="298"/>
      <c r="H37" s="297"/>
      <c r="I37" s="298"/>
      <c r="J37" s="74"/>
      <c r="K37" s="74"/>
      <c r="L37" s="294"/>
      <c r="M37" s="108"/>
      <c r="N37" s="131"/>
      <c r="O37" s="298"/>
      <c r="P37" s="69"/>
      <c r="Q37" s="298"/>
      <c r="R37" s="297"/>
      <c r="S37" s="298"/>
      <c r="T37" s="297"/>
      <c r="U37" s="298"/>
      <c r="V37" s="297"/>
      <c r="W37" s="298"/>
    </row>
    <row r="38" spans="1:23">
      <c r="A38" s="1037"/>
      <c r="B38" s="122"/>
      <c r="C38" s="1223"/>
      <c r="D38" s="1222" t="s">
        <v>3255</v>
      </c>
      <c r="E38" s="297"/>
      <c r="F38" s="69"/>
      <c r="G38" s="298"/>
      <c r="H38" s="297"/>
      <c r="I38" s="298"/>
      <c r="J38" s="74"/>
      <c r="K38" s="74"/>
      <c r="L38" s="294"/>
      <c r="M38" s="108"/>
      <c r="N38" s="131"/>
      <c r="O38" s="298"/>
      <c r="P38" s="69"/>
      <c r="Q38" s="298"/>
      <c r="R38" s="297"/>
      <c r="S38" s="298"/>
      <c r="T38" s="297"/>
      <c r="U38" s="298"/>
      <c r="V38" s="297"/>
      <c r="W38" s="298"/>
    </row>
    <row r="39" spans="1:23">
      <c r="A39" s="1037"/>
      <c r="B39" s="122"/>
      <c r="C39" s="1223"/>
      <c r="D39" s="1222" t="s">
        <v>3256</v>
      </c>
      <c r="E39" s="297"/>
      <c r="F39" s="69"/>
      <c r="G39" s="298"/>
      <c r="H39" s="297"/>
      <c r="I39" s="298"/>
      <c r="J39" s="74"/>
      <c r="K39" s="74"/>
      <c r="L39" s="294"/>
      <c r="M39" s="108"/>
      <c r="N39" s="131"/>
      <c r="O39" s="298"/>
      <c r="P39" s="69"/>
      <c r="Q39" s="298"/>
      <c r="R39" s="297"/>
      <c r="S39" s="298"/>
      <c r="T39" s="297"/>
      <c r="U39" s="298"/>
      <c r="V39" s="297"/>
      <c r="W39" s="298"/>
    </row>
    <row r="40" spans="1:23">
      <c r="A40" s="1037"/>
      <c r="B40" s="122"/>
      <c r="C40" s="297"/>
      <c r="D40" s="1222" t="s">
        <v>3257</v>
      </c>
      <c r="E40" s="297"/>
      <c r="F40" s="69"/>
      <c r="G40" s="298"/>
      <c r="H40" s="297"/>
      <c r="I40" s="298"/>
      <c r="J40" s="74"/>
      <c r="K40" s="74"/>
      <c r="L40" s="294"/>
      <c r="M40" s="108"/>
      <c r="N40" s="131"/>
      <c r="O40" s="298"/>
      <c r="P40" s="69"/>
      <c r="Q40" s="298"/>
      <c r="R40" s="297"/>
      <c r="S40" s="298"/>
      <c r="T40" s="297"/>
      <c r="U40" s="298"/>
      <c r="V40" s="297"/>
      <c r="W40" s="298"/>
    </row>
    <row r="41" spans="1:23">
      <c r="A41" s="1037"/>
      <c r="B41" s="122"/>
      <c r="C41" s="297"/>
      <c r="D41" s="1222" t="s">
        <v>3258</v>
      </c>
      <c r="E41" s="297"/>
      <c r="F41" s="69"/>
      <c r="G41" s="298"/>
      <c r="H41" s="297"/>
      <c r="I41" s="298"/>
      <c r="J41" s="74"/>
      <c r="K41" s="74"/>
      <c r="L41" s="294"/>
      <c r="M41" s="108"/>
      <c r="N41" s="131"/>
      <c r="O41" s="298"/>
      <c r="P41" s="69"/>
      <c r="Q41" s="298"/>
      <c r="R41" s="297"/>
      <c r="S41" s="298"/>
      <c r="T41" s="297"/>
      <c r="U41" s="298"/>
      <c r="V41" s="297"/>
      <c r="W41" s="298"/>
    </row>
    <row r="42" spans="1:23">
      <c r="A42" s="1037"/>
      <c r="B42" s="122"/>
      <c r="C42" s="297"/>
      <c r="D42" s="298"/>
      <c r="E42" s="297"/>
      <c r="F42" s="69"/>
      <c r="G42" s="298"/>
      <c r="H42" s="297"/>
      <c r="I42" s="298"/>
      <c r="J42" s="74"/>
      <c r="K42" s="74"/>
      <c r="L42" s="294"/>
      <c r="M42" s="108">
        <v>113</v>
      </c>
      <c r="N42" s="131"/>
      <c r="O42" s="298"/>
      <c r="P42" s="69"/>
      <c r="Q42" s="298"/>
      <c r="R42" s="297"/>
      <c r="S42" s="298"/>
      <c r="T42" s="297"/>
      <c r="U42" s="298"/>
      <c r="V42" s="297"/>
      <c r="W42" s="298"/>
    </row>
    <row r="43" spans="1:23">
      <c r="A43" s="105"/>
      <c r="B43" s="273"/>
      <c r="C43" s="304"/>
      <c r="D43" s="303"/>
      <c r="E43" s="304"/>
      <c r="F43" s="302"/>
      <c r="G43" s="303"/>
      <c r="H43" s="304"/>
      <c r="I43" s="303"/>
      <c r="J43" s="314"/>
      <c r="K43" s="314"/>
      <c r="L43" s="300"/>
      <c r="M43" s="108"/>
      <c r="N43" s="131"/>
      <c r="O43" s="298"/>
      <c r="P43" s="69"/>
      <c r="Q43" s="298"/>
      <c r="R43" s="297"/>
      <c r="S43" s="298"/>
      <c r="T43" s="297"/>
      <c r="U43" s="298"/>
      <c r="V43" s="297"/>
      <c r="W43" s="298"/>
    </row>
    <row r="44" spans="1:23">
      <c r="L44" s="923"/>
      <c r="M44" s="108"/>
      <c r="N44" s="131"/>
      <c r="O44" s="298"/>
      <c r="P44" s="69"/>
      <c r="Q44" s="298"/>
      <c r="R44" s="297"/>
      <c r="S44" s="298"/>
      <c r="T44" s="297"/>
      <c r="U44" s="298"/>
      <c r="V44" s="297"/>
      <c r="W44" s="298"/>
    </row>
    <row r="45" spans="1:23">
      <c r="A45" s="279"/>
      <c r="B45" s="279"/>
      <c r="C45" s="279"/>
      <c r="D45" s="280" t="s">
        <v>403</v>
      </c>
      <c r="E45" s="1435" t="s">
        <v>404</v>
      </c>
      <c r="F45" s="1436"/>
      <c r="G45" s="1436"/>
      <c r="H45" s="1553"/>
      <c r="I45" s="280" t="s">
        <v>406</v>
      </c>
      <c r="J45" s="280" t="s">
        <v>408</v>
      </c>
      <c r="K45" s="280" t="s">
        <v>1039</v>
      </c>
      <c r="L45" s="280" t="s">
        <v>1039</v>
      </c>
      <c r="M45" s="108"/>
      <c r="N45" s="131"/>
      <c r="O45" s="298"/>
      <c r="P45" s="69"/>
      <c r="Q45" s="298"/>
      <c r="R45" s="297"/>
      <c r="S45" s="298"/>
      <c r="T45" s="297"/>
      <c r="U45" s="298"/>
      <c r="V45" s="297"/>
      <c r="W45" s="298"/>
    </row>
    <row r="46" spans="1:23">
      <c r="A46" s="282" t="s">
        <v>401</v>
      </c>
      <c r="B46" s="282" t="s">
        <v>130</v>
      </c>
      <c r="C46" s="282" t="s">
        <v>402</v>
      </c>
      <c r="D46" s="282" t="s">
        <v>411</v>
      </c>
      <c r="E46" s="280">
        <v>2561</v>
      </c>
      <c r="F46" s="280">
        <v>2562</v>
      </c>
      <c r="G46" s="280">
        <v>2563</v>
      </c>
      <c r="H46" s="280">
        <v>2564</v>
      </c>
      <c r="I46" s="282" t="s">
        <v>407</v>
      </c>
      <c r="J46" s="282" t="s">
        <v>409</v>
      </c>
      <c r="K46" s="282" t="s">
        <v>494</v>
      </c>
      <c r="L46" s="282" t="s">
        <v>1330</v>
      </c>
      <c r="M46" s="108"/>
      <c r="N46" s="131"/>
      <c r="O46" s="298"/>
      <c r="P46" s="69"/>
      <c r="Q46" s="298"/>
      <c r="R46" s="297"/>
      <c r="S46" s="298"/>
      <c r="T46" s="297"/>
      <c r="U46" s="298"/>
      <c r="V46" s="297"/>
      <c r="W46" s="298"/>
    </row>
    <row r="47" spans="1:23">
      <c r="A47" s="284"/>
      <c r="B47" s="284"/>
      <c r="C47" s="284"/>
      <c r="D47" s="284" t="s">
        <v>412</v>
      </c>
      <c r="E47" s="284" t="s">
        <v>405</v>
      </c>
      <c r="F47" s="284" t="s">
        <v>405</v>
      </c>
      <c r="G47" s="284" t="s">
        <v>405</v>
      </c>
      <c r="H47" s="284" t="s">
        <v>405</v>
      </c>
      <c r="I47" s="284"/>
      <c r="J47" s="284"/>
      <c r="K47" s="284" t="s">
        <v>495</v>
      </c>
      <c r="L47" s="284" t="s">
        <v>1331</v>
      </c>
      <c r="M47" s="108"/>
      <c r="N47" s="131"/>
      <c r="O47" s="298"/>
      <c r="P47" s="69"/>
      <c r="Q47" s="298"/>
      <c r="R47" s="297"/>
      <c r="S47" s="298"/>
      <c r="T47" s="297"/>
      <c r="U47" s="298"/>
      <c r="V47" s="297"/>
      <c r="W47" s="298"/>
    </row>
    <row r="48" spans="1:23">
      <c r="A48" s="70">
        <v>3</v>
      </c>
      <c r="B48" s="888" t="s">
        <v>3359</v>
      </c>
      <c r="C48" s="292" t="s">
        <v>1249</v>
      </c>
      <c r="D48" s="1225" t="s">
        <v>3237</v>
      </c>
      <c r="E48" s="291">
        <v>1000000</v>
      </c>
      <c r="F48" s="291">
        <v>1000000</v>
      </c>
      <c r="G48" s="291">
        <v>1000000</v>
      </c>
      <c r="H48" s="291">
        <v>1000000</v>
      </c>
      <c r="I48" s="292" t="s">
        <v>1186</v>
      </c>
      <c r="J48" s="293" t="s">
        <v>1103</v>
      </c>
      <c r="K48" s="292" t="s">
        <v>1010</v>
      </c>
      <c r="L48" s="292" t="s">
        <v>2787</v>
      </c>
      <c r="M48" s="108"/>
      <c r="N48" s="131"/>
      <c r="O48" s="298"/>
      <c r="P48" s="69"/>
      <c r="Q48" s="298"/>
      <c r="R48" s="297"/>
      <c r="S48" s="298"/>
      <c r="T48" s="297"/>
      <c r="U48" s="298"/>
      <c r="V48" s="297"/>
      <c r="W48" s="298"/>
    </row>
    <row r="49" spans="1:23">
      <c r="A49" s="71"/>
      <c r="B49" s="889" t="s">
        <v>474</v>
      </c>
      <c r="C49" s="298" t="s">
        <v>1247</v>
      </c>
      <c r="D49" s="1225" t="s">
        <v>3238</v>
      </c>
      <c r="E49" s="298"/>
      <c r="F49" s="297"/>
      <c r="G49" s="298"/>
      <c r="H49" s="297"/>
      <c r="I49" s="298" t="s">
        <v>1250</v>
      </c>
      <c r="J49" s="297" t="s">
        <v>1251</v>
      </c>
      <c r="K49" s="298"/>
      <c r="L49" s="69" t="s">
        <v>2788</v>
      </c>
      <c r="M49" s="1038"/>
      <c r="N49" s="873"/>
      <c r="O49" s="74"/>
      <c r="P49" s="69"/>
      <c r="Q49" s="298"/>
      <c r="R49" s="297"/>
      <c r="S49" s="298"/>
      <c r="T49" s="297"/>
      <c r="U49" s="298"/>
      <c r="V49" s="297"/>
      <c r="W49" s="298"/>
    </row>
    <row r="50" spans="1:23">
      <c r="A50" s="71"/>
      <c r="B50" s="889"/>
      <c r="C50" s="298" t="s">
        <v>1066</v>
      </c>
      <c r="D50" s="1226" t="s">
        <v>3259</v>
      </c>
      <c r="E50" s="298"/>
      <c r="F50" s="297"/>
      <c r="G50" s="298"/>
      <c r="H50" s="297"/>
      <c r="I50" s="298"/>
      <c r="J50" s="297" t="s">
        <v>1252</v>
      </c>
      <c r="K50" s="298"/>
      <c r="L50" s="69" t="s">
        <v>2789</v>
      </c>
      <c r="M50" s="1038"/>
      <c r="N50" s="873"/>
      <c r="O50" s="74"/>
      <c r="P50" s="69"/>
      <c r="Q50" s="298"/>
      <c r="R50" s="297"/>
      <c r="S50" s="298"/>
      <c r="T50" s="297"/>
      <c r="U50" s="298"/>
      <c r="V50" s="297"/>
      <c r="W50" s="298"/>
    </row>
    <row r="51" spans="1:23">
      <c r="A51" s="71"/>
      <c r="B51" s="1050"/>
      <c r="C51" s="298"/>
      <c r="D51" s="1226" t="s">
        <v>3260</v>
      </c>
      <c r="E51" s="298"/>
      <c r="F51" s="297"/>
      <c r="G51" s="298"/>
      <c r="H51" s="297"/>
      <c r="I51" s="298"/>
      <c r="J51" s="297"/>
      <c r="K51" s="298"/>
      <c r="L51" s="69"/>
      <c r="M51" s="1038"/>
      <c r="N51" s="873"/>
      <c r="O51" s="74"/>
      <c r="P51" s="69"/>
      <c r="Q51" s="298"/>
      <c r="R51" s="297"/>
      <c r="S51" s="298"/>
      <c r="T51" s="297"/>
      <c r="U51" s="298"/>
      <c r="V51" s="297"/>
      <c r="W51" s="298"/>
    </row>
    <row r="52" spans="1:23">
      <c r="A52" s="71"/>
      <c r="B52" s="1050"/>
      <c r="C52" s="298"/>
      <c r="D52" s="1226" t="s">
        <v>3261</v>
      </c>
      <c r="E52" s="298"/>
      <c r="F52" s="297"/>
      <c r="G52" s="298"/>
      <c r="H52" s="297"/>
      <c r="I52" s="298"/>
      <c r="J52" s="297"/>
      <c r="K52" s="298"/>
      <c r="L52" s="69"/>
      <c r="M52" s="1038"/>
      <c r="N52" s="873"/>
      <c r="O52" s="74"/>
      <c r="P52" s="69"/>
      <c r="Q52" s="298"/>
      <c r="R52" s="297"/>
      <c r="S52" s="298"/>
      <c r="T52" s="297"/>
      <c r="U52" s="298"/>
      <c r="V52" s="297"/>
      <c r="W52" s="298"/>
    </row>
    <row r="53" spans="1:23">
      <c r="A53" s="71"/>
      <c r="B53" s="1050"/>
      <c r="C53" s="298"/>
      <c r="D53" s="1226" t="s">
        <v>3360</v>
      </c>
      <c r="E53" s="298"/>
      <c r="F53" s="297"/>
      <c r="G53" s="298"/>
      <c r="H53" s="297"/>
      <c r="I53" s="298"/>
      <c r="J53" s="297"/>
      <c r="K53" s="298"/>
      <c r="L53" s="69"/>
      <c r="M53" s="1038"/>
      <c r="N53" s="873"/>
      <c r="O53" s="74"/>
      <c r="P53" s="69"/>
      <c r="Q53" s="298"/>
      <c r="R53" s="297"/>
      <c r="S53" s="298"/>
      <c r="T53" s="297"/>
      <c r="U53" s="298"/>
      <c r="V53" s="297"/>
      <c r="W53" s="298"/>
    </row>
    <row r="54" spans="1:23">
      <c r="A54" s="71"/>
      <c r="B54" s="1050"/>
      <c r="C54" s="298"/>
      <c r="D54" s="1226" t="s">
        <v>3361</v>
      </c>
      <c r="E54" s="298"/>
      <c r="F54" s="297"/>
      <c r="G54" s="298"/>
      <c r="H54" s="297"/>
      <c r="I54" s="298"/>
      <c r="J54" s="297"/>
      <c r="K54" s="298"/>
      <c r="L54" s="69"/>
      <c r="M54" s="1038"/>
      <c r="N54" s="873"/>
      <c r="O54" s="74"/>
      <c r="P54" s="69"/>
      <c r="Q54" s="298"/>
      <c r="R54" s="297"/>
      <c r="S54" s="298"/>
      <c r="T54" s="297"/>
      <c r="U54" s="298"/>
      <c r="V54" s="297"/>
      <c r="W54" s="298"/>
    </row>
    <row r="55" spans="1:23">
      <c r="A55" s="71"/>
      <c r="B55" s="1050"/>
      <c r="C55" s="298"/>
      <c r="D55" s="1226" t="s">
        <v>3262</v>
      </c>
      <c r="E55" s="298"/>
      <c r="F55" s="297"/>
      <c r="G55" s="298"/>
      <c r="H55" s="297"/>
      <c r="I55" s="298"/>
      <c r="J55" s="297"/>
      <c r="K55" s="298"/>
      <c r="L55" s="69"/>
      <c r="M55" s="1038"/>
      <c r="N55" s="873"/>
      <c r="O55" s="74"/>
      <c r="P55" s="69"/>
      <c r="Q55" s="298"/>
      <c r="R55" s="297"/>
      <c r="S55" s="298"/>
      <c r="T55" s="297"/>
      <c r="U55" s="298"/>
      <c r="V55" s="297"/>
      <c r="W55" s="298"/>
    </row>
    <row r="56" spans="1:23">
      <c r="A56" s="71"/>
      <c r="B56" s="1050"/>
      <c r="C56" s="298"/>
      <c r="D56" s="1226" t="s">
        <v>3263</v>
      </c>
      <c r="E56" s="298"/>
      <c r="F56" s="297"/>
      <c r="G56" s="298"/>
      <c r="H56" s="297"/>
      <c r="I56" s="298"/>
      <c r="J56" s="297"/>
      <c r="K56" s="298"/>
      <c r="L56" s="69"/>
      <c r="M56" s="1038"/>
      <c r="N56" s="873"/>
      <c r="O56" s="74"/>
      <c r="P56" s="69"/>
      <c r="Q56" s="298"/>
      <c r="R56" s="297"/>
      <c r="S56" s="298"/>
      <c r="T56" s="297"/>
      <c r="U56" s="298"/>
      <c r="V56" s="297"/>
      <c r="W56" s="298"/>
    </row>
    <row r="57" spans="1:23">
      <c r="A57" s="71"/>
      <c r="B57" s="1153"/>
      <c r="C57" s="298"/>
      <c r="D57" s="1227" t="s">
        <v>3264</v>
      </c>
      <c r="E57" s="298"/>
      <c r="F57" s="297"/>
      <c r="G57" s="298"/>
      <c r="H57" s="297"/>
      <c r="I57" s="298"/>
      <c r="J57" s="297"/>
      <c r="K57" s="298"/>
      <c r="L57" s="69"/>
      <c r="M57" s="1038"/>
      <c r="N57" s="873"/>
      <c r="O57" s="74"/>
      <c r="P57" s="69"/>
      <c r="Q57" s="298"/>
      <c r="R57" s="297"/>
      <c r="S57" s="298"/>
      <c r="T57" s="297"/>
      <c r="U57" s="298"/>
      <c r="V57" s="297"/>
      <c r="W57" s="298"/>
    </row>
    <row r="58" spans="1:23">
      <c r="A58" s="71"/>
      <c r="B58" s="1050"/>
      <c r="C58" s="298"/>
      <c r="D58" s="1226" t="s">
        <v>3265</v>
      </c>
      <c r="E58" s="298"/>
      <c r="F58" s="297"/>
      <c r="G58" s="298"/>
      <c r="H58" s="297"/>
      <c r="I58" s="298"/>
      <c r="J58" s="297"/>
      <c r="K58" s="298"/>
      <c r="L58" s="69"/>
      <c r="M58" s="1038"/>
      <c r="N58" s="873"/>
      <c r="O58" s="74"/>
      <c r="P58" s="69"/>
      <c r="Q58" s="298"/>
      <c r="R58" s="297"/>
      <c r="S58" s="298"/>
      <c r="T58" s="297"/>
      <c r="U58" s="298"/>
      <c r="V58" s="297"/>
      <c r="W58" s="298"/>
    </row>
    <row r="59" spans="1:23">
      <c r="A59" s="316">
        <v>4</v>
      </c>
      <c r="B59" s="868" t="s">
        <v>2790</v>
      </c>
      <c r="C59" s="880" t="s">
        <v>2794</v>
      </c>
      <c r="D59" s="867" t="s">
        <v>2780</v>
      </c>
      <c r="E59" s="291">
        <v>75000</v>
      </c>
      <c r="F59" s="291">
        <v>75000</v>
      </c>
      <c r="G59" s="291">
        <v>75000</v>
      </c>
      <c r="H59" s="291">
        <v>75000</v>
      </c>
      <c r="I59" s="292" t="s">
        <v>1186</v>
      </c>
      <c r="J59" s="403" t="s">
        <v>2781</v>
      </c>
      <c r="K59" s="292" t="s">
        <v>1010</v>
      </c>
      <c r="L59" s="292" t="s">
        <v>2787</v>
      </c>
      <c r="M59" s="876"/>
      <c r="N59" s="873"/>
      <c r="O59" s="74"/>
      <c r="P59" s="69"/>
      <c r="Q59" s="298"/>
      <c r="R59" s="297"/>
      <c r="S59" s="298"/>
      <c r="T59" s="297"/>
      <c r="U59" s="298"/>
      <c r="V59" s="297"/>
      <c r="W59" s="298"/>
    </row>
    <row r="60" spans="1:23">
      <c r="A60" s="322"/>
      <c r="B60" s="869" t="s">
        <v>2791</v>
      </c>
      <c r="C60" s="881" t="s">
        <v>2796</v>
      </c>
      <c r="D60" s="877"/>
      <c r="E60" s="307"/>
      <c r="F60" s="307"/>
      <c r="G60" s="307"/>
      <c r="H60" s="307"/>
      <c r="I60" s="877" t="s">
        <v>1104</v>
      </c>
      <c r="J60" s="878" t="s">
        <v>2782</v>
      </c>
      <c r="K60" s="886"/>
      <c r="L60" s="298" t="s">
        <v>2788</v>
      </c>
      <c r="M60" s="876"/>
      <c r="N60" s="873"/>
      <c r="O60" s="74"/>
      <c r="P60" s="69"/>
      <c r="Q60" s="298"/>
      <c r="R60" s="297"/>
      <c r="S60" s="298"/>
      <c r="T60" s="297"/>
      <c r="U60" s="298"/>
      <c r="V60" s="297"/>
      <c r="W60" s="298"/>
    </row>
    <row r="61" spans="1:23">
      <c r="A61" s="332"/>
      <c r="B61" s="870"/>
      <c r="C61" s="882" t="s">
        <v>2795</v>
      </c>
      <c r="D61" s="872"/>
      <c r="E61" s="303"/>
      <c r="F61" s="303"/>
      <c r="G61" s="303"/>
      <c r="H61" s="303"/>
      <c r="I61" s="872"/>
      <c r="J61" s="404"/>
      <c r="K61" s="887"/>
      <c r="L61" s="303" t="s">
        <v>2789</v>
      </c>
      <c r="M61" s="876"/>
      <c r="N61" s="873"/>
      <c r="O61" s="74"/>
      <c r="P61" s="69"/>
      <c r="Q61" s="298"/>
      <c r="R61" s="297"/>
      <c r="S61" s="298"/>
      <c r="T61" s="297"/>
      <c r="U61" s="298"/>
      <c r="V61" s="297"/>
      <c r="W61" s="298"/>
    </row>
    <row r="62" spans="1:23">
      <c r="A62" s="316">
        <v>5</v>
      </c>
      <c r="B62" s="868" t="s">
        <v>2792</v>
      </c>
      <c r="C62" s="883" t="s">
        <v>2797</v>
      </c>
      <c r="D62" s="871" t="s">
        <v>2783</v>
      </c>
      <c r="E62" s="291">
        <v>150000</v>
      </c>
      <c r="F62" s="291">
        <v>150000</v>
      </c>
      <c r="G62" s="291">
        <v>150000</v>
      </c>
      <c r="H62" s="291">
        <v>150000</v>
      </c>
      <c r="I62" s="292" t="s">
        <v>1186</v>
      </c>
      <c r="J62" s="403" t="s">
        <v>2784</v>
      </c>
      <c r="K62" s="292" t="s">
        <v>1010</v>
      </c>
      <c r="L62" s="292" t="s">
        <v>2787</v>
      </c>
      <c r="M62" s="876"/>
      <c r="N62" s="873"/>
      <c r="O62" s="74"/>
      <c r="P62" s="69"/>
      <c r="Q62" s="298"/>
      <c r="R62" s="297"/>
      <c r="S62" s="298"/>
      <c r="T62" s="297"/>
      <c r="U62" s="298"/>
      <c r="V62" s="297"/>
      <c r="W62" s="298"/>
    </row>
    <row r="63" spans="1:23">
      <c r="A63" s="322"/>
      <c r="B63" s="869" t="s">
        <v>2793</v>
      </c>
      <c r="C63" s="884" t="s">
        <v>2798</v>
      </c>
      <c r="D63" s="879" t="s">
        <v>2780</v>
      </c>
      <c r="E63" s="298"/>
      <c r="F63" s="298"/>
      <c r="G63" s="298"/>
      <c r="H63" s="298"/>
      <c r="I63" s="877" t="s">
        <v>1104</v>
      </c>
      <c r="J63" s="878" t="s">
        <v>2799</v>
      </c>
      <c r="K63" s="886"/>
      <c r="L63" s="298" t="s">
        <v>2788</v>
      </c>
      <c r="M63" s="876"/>
      <c r="N63" s="873"/>
      <c r="O63" s="74"/>
      <c r="P63" s="69"/>
      <c r="Q63" s="298"/>
      <c r="R63" s="297"/>
      <c r="S63" s="298"/>
      <c r="T63" s="297"/>
      <c r="U63" s="298"/>
      <c r="V63" s="297"/>
      <c r="W63" s="298"/>
    </row>
    <row r="64" spans="1:23">
      <c r="A64" s="332"/>
      <c r="B64" s="870"/>
      <c r="C64" s="885" t="s">
        <v>756</v>
      </c>
      <c r="D64" s="872"/>
      <c r="E64" s="303"/>
      <c r="F64" s="303"/>
      <c r="G64" s="303"/>
      <c r="H64" s="303"/>
      <c r="I64" s="872"/>
      <c r="J64" s="300" t="s">
        <v>1252</v>
      </c>
      <c r="K64" s="887"/>
      <c r="L64" s="303" t="s">
        <v>2789</v>
      </c>
      <c r="M64" s="886">
        <v>114</v>
      </c>
      <c r="N64" s="873"/>
      <c r="O64" s="74"/>
      <c r="P64" s="69"/>
      <c r="Q64" s="298"/>
      <c r="R64" s="297"/>
      <c r="S64" s="298"/>
      <c r="T64" s="297"/>
      <c r="U64" s="298"/>
      <c r="V64" s="297"/>
      <c r="W64" s="298"/>
    </row>
    <row r="65" spans="1:23">
      <c r="L65" s="923"/>
      <c r="M65" s="1038"/>
      <c r="N65" s="873"/>
      <c r="O65" s="74"/>
      <c r="P65" s="69"/>
      <c r="Q65" s="298"/>
      <c r="R65" s="297"/>
      <c r="S65" s="298"/>
      <c r="T65" s="297"/>
      <c r="U65" s="298"/>
      <c r="V65" s="297"/>
      <c r="W65" s="298"/>
    </row>
    <row r="66" spans="1:23">
      <c r="A66" s="279"/>
      <c r="B66" s="279"/>
      <c r="C66" s="279"/>
      <c r="D66" s="280" t="s">
        <v>403</v>
      </c>
      <c r="E66" s="1435" t="s">
        <v>404</v>
      </c>
      <c r="F66" s="1436"/>
      <c r="G66" s="1436"/>
      <c r="H66" s="1553"/>
      <c r="I66" s="280" t="s">
        <v>406</v>
      </c>
      <c r="J66" s="280" t="s">
        <v>408</v>
      </c>
      <c r="K66" s="280" t="s">
        <v>1039</v>
      </c>
      <c r="L66" s="280" t="s">
        <v>1039</v>
      </c>
      <c r="M66" s="1038"/>
      <c r="N66" s="873"/>
      <c r="O66" s="74"/>
      <c r="P66" s="69"/>
      <c r="Q66" s="298"/>
      <c r="R66" s="297"/>
      <c r="S66" s="298"/>
      <c r="T66" s="297"/>
      <c r="U66" s="298"/>
      <c r="V66" s="297"/>
      <c r="W66" s="298"/>
    </row>
    <row r="67" spans="1:23">
      <c r="A67" s="282" t="s">
        <v>401</v>
      </c>
      <c r="B67" s="282" t="s">
        <v>130</v>
      </c>
      <c r="C67" s="282" t="s">
        <v>402</v>
      </c>
      <c r="D67" s="282" t="s">
        <v>411</v>
      </c>
      <c r="E67" s="280">
        <v>2561</v>
      </c>
      <c r="F67" s="280">
        <v>2562</v>
      </c>
      <c r="G67" s="280">
        <v>2563</v>
      </c>
      <c r="H67" s="280">
        <v>2564</v>
      </c>
      <c r="I67" s="282" t="s">
        <v>407</v>
      </c>
      <c r="J67" s="282" t="s">
        <v>409</v>
      </c>
      <c r="K67" s="282" t="s">
        <v>494</v>
      </c>
      <c r="L67" s="282" t="s">
        <v>1330</v>
      </c>
      <c r="M67" s="108"/>
      <c r="N67" s="131"/>
      <c r="O67" s="298"/>
      <c r="P67" s="69"/>
      <c r="Q67" s="298"/>
      <c r="R67" s="297"/>
      <c r="S67" s="298"/>
      <c r="T67" s="297"/>
      <c r="U67" s="298"/>
      <c r="V67" s="297"/>
      <c r="W67" s="298"/>
    </row>
    <row r="68" spans="1:23">
      <c r="A68" s="284"/>
      <c r="B68" s="284"/>
      <c r="C68" s="284"/>
      <c r="D68" s="284" t="s">
        <v>412</v>
      </c>
      <c r="E68" s="284" t="s">
        <v>405</v>
      </c>
      <c r="F68" s="284" t="s">
        <v>405</v>
      </c>
      <c r="G68" s="284" t="s">
        <v>405</v>
      </c>
      <c r="H68" s="284" t="s">
        <v>405</v>
      </c>
      <c r="I68" s="284"/>
      <c r="J68" s="284"/>
      <c r="K68" s="284" t="s">
        <v>495</v>
      </c>
      <c r="L68" s="282" t="s">
        <v>1331</v>
      </c>
      <c r="M68" s="108"/>
      <c r="N68" s="131"/>
      <c r="O68" s="298"/>
      <c r="P68" s="69"/>
      <c r="Q68" s="298"/>
      <c r="R68" s="297"/>
      <c r="S68" s="298"/>
      <c r="T68" s="297"/>
      <c r="U68" s="298"/>
      <c r="V68" s="297"/>
      <c r="W68" s="298"/>
    </row>
    <row r="69" spans="1:23">
      <c r="A69" s="107">
        <v>6</v>
      </c>
      <c r="B69" s="890" t="s">
        <v>2800</v>
      </c>
      <c r="C69" s="292" t="s">
        <v>1249</v>
      </c>
      <c r="D69" s="1043" t="s">
        <v>3233</v>
      </c>
      <c r="E69" s="291">
        <v>3600000</v>
      </c>
      <c r="F69" s="291">
        <v>3600000</v>
      </c>
      <c r="G69" s="291">
        <v>3600000</v>
      </c>
      <c r="H69" s="291">
        <v>3600000</v>
      </c>
      <c r="I69" s="292" t="s">
        <v>1186</v>
      </c>
      <c r="J69" s="293" t="s">
        <v>1103</v>
      </c>
      <c r="K69" s="299" t="s">
        <v>1010</v>
      </c>
      <c r="L69" s="292" t="s">
        <v>2787</v>
      </c>
      <c r="M69" s="1039"/>
      <c r="N69" s="131"/>
      <c r="O69" s="298"/>
      <c r="P69" s="69"/>
      <c r="Q69" s="298"/>
      <c r="R69" s="297"/>
      <c r="S69" s="298"/>
      <c r="T69" s="297"/>
      <c r="U69" s="298"/>
      <c r="V69" s="297"/>
      <c r="W69" s="298"/>
    </row>
    <row r="70" spans="1:23">
      <c r="A70" s="108"/>
      <c r="B70" s="891" t="s">
        <v>3266</v>
      </c>
      <c r="C70" s="298" t="s">
        <v>1247</v>
      </c>
      <c r="D70" s="73"/>
      <c r="E70" s="307"/>
      <c r="F70" s="272"/>
      <c r="G70" s="307"/>
      <c r="H70" s="272"/>
      <c r="I70" s="298" t="s">
        <v>1104</v>
      </c>
      <c r="J70" s="297" t="s">
        <v>1251</v>
      </c>
      <c r="K70" s="69"/>
      <c r="L70" s="298" t="s">
        <v>2788</v>
      </c>
      <c r="M70" s="1039"/>
      <c r="N70" s="131"/>
      <c r="O70" s="298"/>
      <c r="P70" s="69"/>
      <c r="Q70" s="298"/>
      <c r="R70" s="297"/>
      <c r="S70" s="298"/>
      <c r="T70" s="297"/>
      <c r="U70" s="298"/>
      <c r="V70" s="297"/>
      <c r="W70" s="298"/>
    </row>
    <row r="71" spans="1:23">
      <c r="A71" s="108"/>
      <c r="B71" s="891" t="s">
        <v>3267</v>
      </c>
      <c r="C71" s="298" t="s">
        <v>1066</v>
      </c>
      <c r="D71" s="69"/>
      <c r="E71" s="298"/>
      <c r="F71" s="297"/>
      <c r="G71" s="298"/>
      <c r="H71" s="297"/>
      <c r="I71" s="298"/>
      <c r="J71" s="297" t="s">
        <v>1252</v>
      </c>
      <c r="K71" s="69"/>
      <c r="L71" s="298" t="s">
        <v>2789</v>
      </c>
      <c r="M71" s="1039"/>
      <c r="N71" s="131"/>
      <c r="O71" s="298"/>
      <c r="P71" s="69"/>
      <c r="Q71" s="298"/>
      <c r="R71" s="297"/>
      <c r="S71" s="298"/>
      <c r="T71" s="297"/>
      <c r="U71" s="298"/>
      <c r="V71" s="297"/>
      <c r="W71" s="298"/>
    </row>
    <row r="72" spans="1:23">
      <c r="A72" s="108"/>
      <c r="B72" s="891" t="s">
        <v>3268</v>
      </c>
      <c r="C72" s="298"/>
      <c r="D72" s="69"/>
      <c r="E72" s="298"/>
      <c r="F72" s="297"/>
      <c r="G72" s="298"/>
      <c r="H72" s="297"/>
      <c r="I72" s="298"/>
      <c r="J72" s="297"/>
      <c r="K72" s="69"/>
      <c r="L72" s="294"/>
      <c r="M72" s="1039"/>
      <c r="N72" s="131"/>
      <c r="O72" s="298"/>
      <c r="P72" s="69"/>
      <c r="Q72" s="298"/>
      <c r="R72" s="297"/>
      <c r="S72" s="298"/>
      <c r="T72" s="297"/>
      <c r="U72" s="298"/>
      <c r="V72" s="297"/>
      <c r="W72" s="298"/>
    </row>
    <row r="73" spans="1:23">
      <c r="A73" s="108"/>
      <c r="B73" s="891" t="s">
        <v>3269</v>
      </c>
      <c r="C73" s="306"/>
      <c r="D73" s="69"/>
      <c r="E73" s="69"/>
      <c r="F73" s="69"/>
      <c r="G73" s="69"/>
      <c r="H73" s="298"/>
      <c r="I73" s="74"/>
      <c r="J73" s="297"/>
      <c r="K73" s="69"/>
      <c r="L73" s="294"/>
      <c r="M73" s="1039"/>
      <c r="N73" s="131"/>
      <c r="O73" s="298"/>
      <c r="P73" s="69"/>
      <c r="Q73" s="298"/>
      <c r="R73" s="297"/>
      <c r="S73" s="298"/>
      <c r="T73" s="297"/>
      <c r="U73" s="298"/>
      <c r="V73" s="297"/>
      <c r="W73" s="298"/>
    </row>
    <row r="74" spans="1:23">
      <c r="A74" s="108"/>
      <c r="B74" s="891" t="s">
        <v>3270</v>
      </c>
      <c r="C74" s="306"/>
      <c r="D74" s="69"/>
      <c r="E74" s="69"/>
      <c r="F74" s="69"/>
      <c r="G74" s="69"/>
      <c r="H74" s="298"/>
      <c r="I74" s="74"/>
      <c r="J74" s="297"/>
      <c r="K74" s="69"/>
      <c r="L74" s="294"/>
      <c r="M74" s="1039"/>
      <c r="N74" s="131"/>
      <c r="O74" s="298"/>
      <c r="P74" s="69"/>
      <c r="Q74" s="298"/>
      <c r="R74" s="297"/>
      <c r="S74" s="298"/>
      <c r="T74" s="297"/>
      <c r="U74" s="298"/>
      <c r="V74" s="297"/>
      <c r="W74" s="298"/>
    </row>
    <row r="75" spans="1:23">
      <c r="A75" s="108"/>
      <c r="B75" s="891" t="s">
        <v>3271</v>
      </c>
      <c r="C75" s="306"/>
      <c r="D75" s="69"/>
      <c r="E75" s="69"/>
      <c r="F75" s="69"/>
      <c r="G75" s="69"/>
      <c r="H75" s="298"/>
      <c r="I75" s="74"/>
      <c r="J75" s="297"/>
      <c r="K75" s="69"/>
      <c r="L75" s="294"/>
      <c r="M75" s="1039"/>
      <c r="N75" s="131"/>
      <c r="O75" s="298"/>
      <c r="P75" s="69"/>
      <c r="Q75" s="298"/>
      <c r="R75" s="297"/>
      <c r="S75" s="298"/>
      <c r="T75" s="297"/>
      <c r="U75" s="298"/>
      <c r="V75" s="297"/>
      <c r="W75" s="298"/>
    </row>
    <row r="76" spans="1:23">
      <c r="A76" s="108"/>
      <c r="B76" s="891" t="s">
        <v>3272</v>
      </c>
      <c r="C76" s="306"/>
      <c r="D76" s="69"/>
      <c r="E76" s="69"/>
      <c r="F76" s="69"/>
      <c r="G76" s="69"/>
      <c r="H76" s="298"/>
      <c r="I76" s="74"/>
      <c r="J76" s="297"/>
      <c r="K76" s="69"/>
      <c r="L76" s="294"/>
      <c r="M76" s="1039"/>
      <c r="N76" s="131"/>
      <c r="O76" s="298"/>
      <c r="P76" s="69"/>
      <c r="Q76" s="298"/>
      <c r="R76" s="297"/>
      <c r="S76" s="298"/>
      <c r="T76" s="297"/>
      <c r="U76" s="298"/>
      <c r="V76" s="297"/>
      <c r="W76" s="298"/>
    </row>
    <row r="77" spans="1:23">
      <c r="A77" s="108"/>
      <c r="B77" s="891" t="s">
        <v>3273</v>
      </c>
      <c r="C77" s="306"/>
      <c r="D77" s="69"/>
      <c r="E77" s="69"/>
      <c r="F77" s="69"/>
      <c r="G77" s="69"/>
      <c r="H77" s="298"/>
      <c r="I77" s="74"/>
      <c r="J77" s="297"/>
      <c r="K77" s="69"/>
      <c r="L77" s="294"/>
      <c r="M77" s="1039"/>
      <c r="N77" s="131"/>
      <c r="O77" s="298"/>
      <c r="P77" s="69"/>
      <c r="Q77" s="298"/>
      <c r="R77" s="297"/>
      <c r="S77" s="298"/>
      <c r="T77" s="297"/>
      <c r="U77" s="298"/>
      <c r="V77" s="297"/>
      <c r="W77" s="298"/>
    </row>
    <row r="78" spans="1:23">
      <c r="A78" s="108"/>
      <c r="B78" s="891" t="s">
        <v>3274</v>
      </c>
      <c r="C78" s="306"/>
      <c r="D78" s="69"/>
      <c r="E78" s="69"/>
      <c r="F78" s="69"/>
      <c r="G78" s="69"/>
      <c r="H78" s="298"/>
      <c r="I78" s="74"/>
      <c r="J78" s="297"/>
      <c r="K78" s="69"/>
      <c r="L78" s="294"/>
      <c r="M78" s="1039"/>
      <c r="N78" s="131"/>
      <c r="O78" s="298"/>
      <c r="P78" s="69"/>
      <c r="Q78" s="298"/>
      <c r="R78" s="297"/>
      <c r="S78" s="298"/>
      <c r="T78" s="297"/>
      <c r="U78" s="298"/>
      <c r="V78" s="297"/>
      <c r="W78" s="298"/>
    </row>
    <row r="79" spans="1:23">
      <c r="A79" s="108"/>
      <c r="B79" s="891" t="s">
        <v>3275</v>
      </c>
      <c r="C79" s="306"/>
      <c r="D79" s="69"/>
      <c r="E79" s="69"/>
      <c r="F79" s="69"/>
      <c r="G79" s="69"/>
      <c r="H79" s="298"/>
      <c r="I79" s="74"/>
      <c r="J79" s="297"/>
      <c r="K79" s="69"/>
      <c r="L79" s="294"/>
      <c r="M79" s="1039"/>
      <c r="N79" s="131"/>
      <c r="O79" s="298"/>
      <c r="P79" s="69"/>
      <c r="Q79" s="298"/>
      <c r="R79" s="297"/>
      <c r="S79" s="298"/>
      <c r="T79" s="297"/>
      <c r="U79" s="298"/>
      <c r="V79" s="297"/>
      <c r="W79" s="298"/>
    </row>
    <row r="80" spans="1:23">
      <c r="A80" s="108"/>
      <c r="B80" s="891" t="s">
        <v>3276</v>
      </c>
      <c r="C80" s="306"/>
      <c r="D80" s="69"/>
      <c r="E80" s="69"/>
      <c r="F80" s="69"/>
      <c r="G80" s="69"/>
      <c r="H80" s="298"/>
      <c r="I80" s="74"/>
      <c r="J80" s="297"/>
      <c r="K80" s="69"/>
      <c r="L80" s="294"/>
      <c r="M80" s="1039"/>
      <c r="N80" s="131"/>
      <c r="O80" s="298"/>
      <c r="P80" s="69"/>
      <c r="Q80" s="298"/>
      <c r="R80" s="297"/>
      <c r="S80" s="298"/>
      <c r="T80" s="297"/>
      <c r="U80" s="298"/>
      <c r="V80" s="297"/>
      <c r="W80" s="298"/>
    </row>
    <row r="81" spans="1:23">
      <c r="A81" s="108"/>
      <c r="B81" s="891" t="s">
        <v>2269</v>
      </c>
      <c r="C81" s="306"/>
      <c r="D81" s="69"/>
      <c r="E81" s="69"/>
      <c r="F81" s="69"/>
      <c r="G81" s="69"/>
      <c r="H81" s="298"/>
      <c r="I81" s="74"/>
      <c r="J81" s="297"/>
      <c r="K81" s="69"/>
      <c r="L81" s="294"/>
      <c r="M81" s="1039"/>
      <c r="N81" s="131"/>
      <c r="O81" s="298"/>
      <c r="P81" s="69"/>
      <c r="Q81" s="298"/>
      <c r="R81" s="297"/>
      <c r="S81" s="298"/>
      <c r="T81" s="297"/>
      <c r="U81" s="298"/>
      <c r="V81" s="297"/>
      <c r="W81" s="298"/>
    </row>
    <row r="82" spans="1:23">
      <c r="A82" s="108"/>
      <c r="B82" s="891" t="s">
        <v>624</v>
      </c>
      <c r="C82" s="306"/>
      <c r="D82" s="69"/>
      <c r="E82" s="69"/>
      <c r="F82" s="69"/>
      <c r="G82" s="69"/>
      <c r="H82" s="298"/>
      <c r="I82" s="74"/>
      <c r="J82" s="297"/>
      <c r="K82" s="69"/>
      <c r="L82" s="294"/>
      <c r="M82" s="1039"/>
      <c r="N82" s="131"/>
      <c r="O82" s="298"/>
      <c r="P82" s="69"/>
      <c r="Q82" s="298"/>
      <c r="R82" s="297"/>
      <c r="S82" s="298"/>
      <c r="T82" s="297"/>
      <c r="U82" s="298"/>
      <c r="V82" s="297"/>
      <c r="W82" s="298"/>
    </row>
    <row r="83" spans="1:23">
      <c r="A83" s="109"/>
      <c r="B83" s="1051" t="s">
        <v>3277</v>
      </c>
      <c r="C83" s="306"/>
      <c r="D83" s="302"/>
      <c r="E83" s="69"/>
      <c r="F83" s="302"/>
      <c r="G83" s="69"/>
      <c r="H83" s="303"/>
      <c r="I83" s="74"/>
      <c r="J83" s="304"/>
      <c r="K83" s="302"/>
      <c r="L83" s="300"/>
      <c r="M83" s="1039"/>
      <c r="N83" s="131"/>
      <c r="O83" s="298"/>
      <c r="P83" s="69"/>
      <c r="Q83" s="298"/>
      <c r="R83" s="297"/>
      <c r="S83" s="298"/>
      <c r="T83" s="297"/>
      <c r="U83" s="298"/>
      <c r="V83" s="297"/>
      <c r="W83" s="298"/>
    </row>
    <row r="84" spans="1:23">
      <c r="A84" s="1035" t="s">
        <v>26</v>
      </c>
      <c r="B84" s="1035" t="s">
        <v>3239</v>
      </c>
      <c r="C84" s="420" t="s">
        <v>164</v>
      </c>
      <c r="D84" s="420" t="s">
        <v>164</v>
      </c>
      <c r="E84" s="893">
        <f>SUM(E69:E83,E62,E59,E48,E27,E12)</f>
        <v>8025000</v>
      </c>
      <c r="F84" s="893">
        <f t="shared" ref="F84:H84" si="0">SUM(F69:F83,F62,F59,F48,F27,F12)</f>
        <v>8025000</v>
      </c>
      <c r="G84" s="893">
        <f t="shared" si="0"/>
        <v>8025000</v>
      </c>
      <c r="H84" s="893">
        <f t="shared" si="0"/>
        <v>8025000</v>
      </c>
      <c r="I84" s="420" t="s">
        <v>164</v>
      </c>
      <c r="J84" s="420" t="s">
        <v>164</v>
      </c>
      <c r="K84" s="420" t="s">
        <v>164</v>
      </c>
      <c r="L84" s="892"/>
      <c r="M84" s="108">
        <v>115</v>
      </c>
      <c r="N84" s="131"/>
      <c r="O84" s="298"/>
      <c r="P84" s="69"/>
      <c r="Q84" s="298"/>
      <c r="R84" s="297"/>
      <c r="S84" s="298"/>
      <c r="T84" s="297"/>
      <c r="U84" s="298"/>
      <c r="V84" s="297"/>
      <c r="W84" s="298"/>
    </row>
    <row r="85" spans="1:23">
      <c r="M85" s="108"/>
      <c r="N85" s="131"/>
      <c r="O85" s="298"/>
      <c r="P85" s="69"/>
      <c r="Q85" s="298"/>
      <c r="R85" s="297"/>
      <c r="S85" s="298"/>
      <c r="T85" s="297"/>
      <c r="U85" s="298"/>
      <c r="V85" s="297"/>
      <c r="W85" s="298"/>
    </row>
    <row r="86" spans="1:23">
      <c r="L86" s="923"/>
      <c r="M86" s="108"/>
      <c r="N86" s="131"/>
      <c r="O86" s="298"/>
      <c r="P86" s="69"/>
      <c r="Q86" s="298"/>
      <c r="R86" s="297"/>
      <c r="S86" s="298"/>
      <c r="T86" s="297"/>
      <c r="U86" s="298"/>
      <c r="V86" s="297"/>
      <c r="W86" s="298"/>
    </row>
    <row r="87" spans="1:23">
      <c r="A87" s="1505" t="s">
        <v>2779</v>
      </c>
      <c r="B87" s="1505"/>
      <c r="C87" s="1505"/>
      <c r="D87" s="1505"/>
      <c r="E87" s="1505"/>
      <c r="F87" s="1505"/>
      <c r="G87" s="1505"/>
      <c r="H87" s="1505"/>
      <c r="I87" s="1505"/>
      <c r="J87" s="1505"/>
      <c r="K87" s="1576"/>
      <c r="L87" s="345"/>
    </row>
    <row r="88" spans="1:23">
      <c r="A88" s="1545" t="s">
        <v>1328</v>
      </c>
      <c r="B88" s="1545"/>
      <c r="C88" s="1545"/>
      <c r="D88" s="1545"/>
      <c r="E88" s="1545"/>
      <c r="F88" s="1545"/>
      <c r="G88" s="1545"/>
      <c r="H88" s="1545"/>
      <c r="I88" s="1545"/>
      <c r="J88" s="1545"/>
      <c r="K88" s="1545"/>
      <c r="L88" s="1545"/>
    </row>
    <row r="89" spans="1:23">
      <c r="A89" s="1545" t="s">
        <v>1329</v>
      </c>
      <c r="B89" s="1545"/>
      <c r="C89" s="1545"/>
      <c r="D89" s="1545"/>
      <c r="E89" s="1545"/>
      <c r="F89" s="1545"/>
      <c r="G89" s="1545"/>
      <c r="H89" s="1545"/>
      <c r="I89" s="1545"/>
      <c r="J89" s="1545"/>
      <c r="K89" s="1545"/>
      <c r="L89" s="1545"/>
    </row>
    <row r="90" spans="1:23">
      <c r="A90" s="1545" t="s">
        <v>398</v>
      </c>
      <c r="B90" s="1545"/>
      <c r="C90" s="1545"/>
      <c r="D90" s="1545"/>
      <c r="E90" s="1545"/>
      <c r="F90" s="1545"/>
      <c r="G90" s="1545"/>
      <c r="H90" s="1545"/>
      <c r="I90" s="1545"/>
      <c r="J90" s="1545"/>
      <c r="K90" s="1545"/>
      <c r="L90" s="1545"/>
    </row>
    <row r="92" spans="1:23">
      <c r="A92" s="1036" t="s">
        <v>692</v>
      </c>
      <c r="B92" s="1036"/>
      <c r="C92" s="1036"/>
      <c r="D92" s="1041"/>
      <c r="E92" s="1041"/>
      <c r="F92" s="1041"/>
      <c r="G92" s="1041"/>
      <c r="H92" s="1041"/>
      <c r="I92" s="1041"/>
      <c r="J92" s="1041"/>
      <c r="K92" s="1041"/>
    </row>
    <row r="93" spans="1:23">
      <c r="A93" s="1036" t="s">
        <v>2229</v>
      </c>
      <c r="B93" s="1036"/>
      <c r="C93" s="1036"/>
      <c r="D93" s="277"/>
      <c r="E93" s="277"/>
      <c r="F93" s="277"/>
      <c r="G93" s="277"/>
      <c r="H93" s="277"/>
      <c r="I93" s="277"/>
      <c r="J93" s="277"/>
      <c r="K93" s="277"/>
    </row>
    <row r="94" spans="1:23">
      <c r="A94" s="1036" t="s">
        <v>1480</v>
      </c>
      <c r="B94" s="1036"/>
      <c r="C94" s="1036"/>
      <c r="D94" s="277"/>
      <c r="E94" s="277"/>
      <c r="F94" s="277"/>
      <c r="G94" s="277"/>
      <c r="H94" s="277"/>
      <c r="I94" s="277"/>
      <c r="J94" s="277"/>
      <c r="K94" s="277"/>
    </row>
    <row r="95" spans="1:23">
      <c r="A95" s="277" t="s">
        <v>399</v>
      </c>
      <c r="B95" s="1036" t="s">
        <v>2759</v>
      </c>
      <c r="C95" s="277"/>
      <c r="D95" s="277"/>
      <c r="E95" s="277"/>
      <c r="F95" s="277"/>
      <c r="G95" s="277"/>
      <c r="H95" s="277"/>
      <c r="I95" s="277"/>
      <c r="J95" s="277"/>
      <c r="K95" s="277"/>
    </row>
    <row r="96" spans="1:23">
      <c r="A96" s="279"/>
      <c r="B96" s="279"/>
      <c r="C96" s="279"/>
      <c r="D96" s="280" t="s">
        <v>403</v>
      </c>
      <c r="E96" s="1435" t="s">
        <v>404</v>
      </c>
      <c r="F96" s="1436"/>
      <c r="G96" s="1436"/>
      <c r="H96" s="1553"/>
      <c r="I96" s="280" t="s">
        <v>406</v>
      </c>
      <c r="J96" s="280" t="s">
        <v>408</v>
      </c>
      <c r="K96" s="280" t="s">
        <v>1039</v>
      </c>
      <c r="L96" s="280" t="s">
        <v>1039</v>
      </c>
    </row>
    <row r="97" spans="1:14">
      <c r="A97" s="282" t="s">
        <v>401</v>
      </c>
      <c r="B97" s="282" t="s">
        <v>130</v>
      </c>
      <c r="C97" s="282" t="s">
        <v>402</v>
      </c>
      <c r="D97" s="282" t="s">
        <v>411</v>
      </c>
      <c r="E97" s="280">
        <v>2561</v>
      </c>
      <c r="F97" s="280">
        <v>2562</v>
      </c>
      <c r="G97" s="280">
        <v>2563</v>
      </c>
      <c r="H97" s="280">
        <v>2564</v>
      </c>
      <c r="I97" s="282" t="s">
        <v>407</v>
      </c>
      <c r="J97" s="282" t="s">
        <v>409</v>
      </c>
      <c r="K97" s="282" t="s">
        <v>494</v>
      </c>
      <c r="L97" s="282" t="s">
        <v>1330</v>
      </c>
    </row>
    <row r="98" spans="1:14">
      <c r="A98" s="282"/>
      <c r="B98" s="284"/>
      <c r="C98" s="284"/>
      <c r="D98" s="284" t="s">
        <v>412</v>
      </c>
      <c r="E98" s="284" t="s">
        <v>405</v>
      </c>
      <c r="F98" s="284" t="s">
        <v>405</v>
      </c>
      <c r="G98" s="284" t="s">
        <v>405</v>
      </c>
      <c r="H98" s="284" t="s">
        <v>405</v>
      </c>
      <c r="I98" s="284"/>
      <c r="J98" s="282"/>
      <c r="K98" s="284" t="s">
        <v>495</v>
      </c>
      <c r="L98" s="282" t="s">
        <v>1331</v>
      </c>
    </row>
    <row r="99" spans="1:14">
      <c r="A99" s="107">
        <v>1</v>
      </c>
      <c r="B99" s="84" t="s">
        <v>1496</v>
      </c>
      <c r="C99" s="287" t="s">
        <v>1499</v>
      </c>
      <c r="D99" s="321" t="s">
        <v>1048</v>
      </c>
      <c r="E99" s="319">
        <v>40000</v>
      </c>
      <c r="F99" s="320">
        <v>40000</v>
      </c>
      <c r="G99" s="319">
        <v>40000</v>
      </c>
      <c r="H99" s="320">
        <v>40000</v>
      </c>
      <c r="I99" s="1043" t="s">
        <v>1186</v>
      </c>
      <c r="J99" s="605" t="s">
        <v>2233</v>
      </c>
      <c r="K99" s="331" t="s">
        <v>2235</v>
      </c>
      <c r="L99" s="331" t="s">
        <v>593</v>
      </c>
    </row>
    <row r="100" spans="1:14">
      <c r="A100" s="108"/>
      <c r="B100" s="297" t="s">
        <v>1498</v>
      </c>
      <c r="C100" s="296" t="s">
        <v>1500</v>
      </c>
      <c r="D100" s="345"/>
      <c r="E100" s="294"/>
      <c r="F100" s="345"/>
      <c r="G100" s="294"/>
      <c r="H100" s="345"/>
      <c r="I100" s="322" t="s">
        <v>1104</v>
      </c>
      <c r="J100" s="606" t="s">
        <v>2234</v>
      </c>
      <c r="K100" s="92"/>
      <c r="L100" s="92" t="s">
        <v>2237</v>
      </c>
    </row>
    <row r="101" spans="1:14">
      <c r="A101" s="108"/>
      <c r="B101" s="68" t="s">
        <v>1497</v>
      </c>
      <c r="C101" s="352" t="s">
        <v>1501</v>
      </c>
      <c r="D101" s="32"/>
      <c r="E101" s="353"/>
      <c r="F101" s="355"/>
      <c r="G101" s="346"/>
      <c r="H101" s="355"/>
      <c r="I101" s="322"/>
      <c r="J101" s="294"/>
      <c r="K101" s="92"/>
      <c r="L101" s="92"/>
      <c r="M101" s="345"/>
      <c r="N101" s="345"/>
    </row>
    <row r="102" spans="1:14">
      <c r="A102" s="108"/>
      <c r="B102" s="31"/>
      <c r="C102" s="352"/>
      <c r="D102" s="32"/>
      <c r="E102" s="353"/>
      <c r="F102" s="355"/>
      <c r="G102" s="346"/>
      <c r="H102" s="355"/>
      <c r="I102" s="322"/>
      <c r="J102" s="294"/>
      <c r="K102" s="92"/>
      <c r="L102" s="92"/>
      <c r="M102" s="345"/>
      <c r="N102" s="345"/>
    </row>
    <row r="103" spans="1:14">
      <c r="A103" s="108"/>
      <c r="B103" s="31"/>
      <c r="C103" s="352"/>
      <c r="D103" s="32"/>
      <c r="E103" s="353"/>
      <c r="F103" s="355"/>
      <c r="G103" s="346"/>
      <c r="H103" s="355"/>
      <c r="I103" s="322"/>
      <c r="J103" s="294"/>
      <c r="K103" s="92"/>
      <c r="L103" s="92"/>
      <c r="M103" s="345"/>
      <c r="N103" s="345"/>
    </row>
    <row r="104" spans="1:14">
      <c r="A104" s="108"/>
      <c r="B104" s="31"/>
      <c r="C104" s="352"/>
      <c r="D104" s="32"/>
      <c r="E104" s="353"/>
      <c r="F104" s="355"/>
      <c r="G104" s="346"/>
      <c r="H104" s="355"/>
      <c r="I104" s="322"/>
      <c r="J104" s="294"/>
      <c r="K104" s="92"/>
      <c r="L104" s="92"/>
      <c r="M104" s="345"/>
      <c r="N104" s="345"/>
    </row>
    <row r="105" spans="1:14">
      <c r="A105" s="1035" t="s">
        <v>26</v>
      </c>
      <c r="B105" s="616" t="s">
        <v>2236</v>
      </c>
      <c r="C105" s="610" t="s">
        <v>164</v>
      </c>
      <c r="D105" s="611" t="s">
        <v>164</v>
      </c>
      <c r="E105" s="436">
        <v>40000</v>
      </c>
      <c r="F105" s="617">
        <v>40000</v>
      </c>
      <c r="G105" s="436">
        <v>40000</v>
      </c>
      <c r="H105" s="617">
        <v>40000</v>
      </c>
      <c r="I105" s="612" t="s">
        <v>164</v>
      </c>
      <c r="J105" s="420" t="s">
        <v>164</v>
      </c>
      <c r="K105" s="613" t="s">
        <v>164</v>
      </c>
      <c r="L105" s="613" t="s">
        <v>164</v>
      </c>
      <c r="M105" s="345">
        <v>116</v>
      </c>
      <c r="N105" s="345"/>
    </row>
    <row r="106" spans="1:14">
      <c r="A106" s="1038"/>
      <c r="B106" s="31"/>
      <c r="C106" s="31"/>
      <c r="D106" s="32"/>
      <c r="E106" s="354"/>
      <c r="F106" s="355"/>
      <c r="G106" s="355"/>
      <c r="H106" s="355"/>
      <c r="I106" s="345"/>
      <c r="J106" s="345"/>
      <c r="K106" s="345"/>
      <c r="L106" s="345"/>
      <c r="M106" s="345"/>
    </row>
    <row r="107" spans="1:14">
      <c r="L107" s="923"/>
      <c r="M107" s="345"/>
    </row>
    <row r="108" spans="1:14">
      <c r="A108" s="1038"/>
      <c r="B108" s="1040" t="s">
        <v>2760</v>
      </c>
      <c r="C108" s="31"/>
      <c r="D108" s="354"/>
      <c r="E108" s="354"/>
      <c r="F108" s="345"/>
      <c r="G108" s="345"/>
      <c r="H108" s="345"/>
      <c r="I108" s="345"/>
      <c r="J108" s="345"/>
      <c r="K108" s="345"/>
      <c r="L108" s="345"/>
    </row>
    <row r="109" spans="1:14">
      <c r="A109" s="279"/>
      <c r="B109" s="279"/>
      <c r="C109" s="279"/>
      <c r="D109" s="280" t="s">
        <v>403</v>
      </c>
      <c r="E109" s="1435" t="s">
        <v>404</v>
      </c>
      <c r="F109" s="1436"/>
      <c r="G109" s="1436"/>
      <c r="H109" s="1553"/>
      <c r="I109" s="280" t="s">
        <v>406</v>
      </c>
      <c r="J109" s="280" t="s">
        <v>408</v>
      </c>
      <c r="K109" s="280" t="s">
        <v>1039</v>
      </c>
      <c r="L109" s="280" t="s">
        <v>1039</v>
      </c>
    </row>
    <row r="110" spans="1:14">
      <c r="A110" s="282" t="s">
        <v>401</v>
      </c>
      <c r="B110" s="282" t="s">
        <v>130</v>
      </c>
      <c r="C110" s="282" t="s">
        <v>402</v>
      </c>
      <c r="D110" s="282" t="s">
        <v>411</v>
      </c>
      <c r="E110" s="280">
        <v>2561</v>
      </c>
      <c r="F110" s="280">
        <v>2562</v>
      </c>
      <c r="G110" s="280">
        <v>2563</v>
      </c>
      <c r="H110" s="280">
        <v>2564</v>
      </c>
      <c r="I110" s="282" t="s">
        <v>407</v>
      </c>
      <c r="J110" s="282" t="s">
        <v>409</v>
      </c>
      <c r="K110" s="282" t="s">
        <v>494</v>
      </c>
      <c r="L110" s="282" t="s">
        <v>1330</v>
      </c>
      <c r="M110" s="345"/>
    </row>
    <row r="111" spans="1:14">
      <c r="A111" s="284"/>
      <c r="B111" s="284"/>
      <c r="C111" s="284"/>
      <c r="D111" s="284" t="s">
        <v>412</v>
      </c>
      <c r="E111" s="284" t="s">
        <v>405</v>
      </c>
      <c r="F111" s="284" t="s">
        <v>405</v>
      </c>
      <c r="G111" s="284" t="s">
        <v>405</v>
      </c>
      <c r="H111" s="284" t="s">
        <v>405</v>
      </c>
      <c r="I111" s="284"/>
      <c r="J111" s="284"/>
      <c r="K111" s="284" t="s">
        <v>495</v>
      </c>
      <c r="L111" s="284" t="s">
        <v>1331</v>
      </c>
      <c r="M111" s="345"/>
    </row>
    <row r="112" spans="1:14">
      <c r="A112" s="108">
        <v>1</v>
      </c>
      <c r="B112" s="607" t="s">
        <v>2239</v>
      </c>
      <c r="C112" s="66" t="s">
        <v>2241</v>
      </c>
      <c r="D112" s="144" t="s">
        <v>2243</v>
      </c>
      <c r="E112" s="346">
        <v>20000</v>
      </c>
      <c r="F112" s="346">
        <v>20000</v>
      </c>
      <c r="G112" s="346">
        <v>20000</v>
      </c>
      <c r="H112" s="346">
        <v>20000</v>
      </c>
      <c r="I112" s="297" t="s">
        <v>1151</v>
      </c>
      <c r="J112" s="298" t="s">
        <v>1141</v>
      </c>
      <c r="K112" s="294" t="s">
        <v>1217</v>
      </c>
      <c r="L112" s="279" t="s">
        <v>2244</v>
      </c>
      <c r="M112" s="345"/>
    </row>
    <row r="113" spans="1:13">
      <c r="A113" s="108"/>
      <c r="B113" s="607" t="s">
        <v>2240</v>
      </c>
      <c r="C113" s="66" t="s">
        <v>2242</v>
      </c>
      <c r="D113" s="145"/>
      <c r="E113" s="294"/>
      <c r="F113" s="294"/>
      <c r="G113" s="294"/>
      <c r="H113" s="294"/>
      <c r="I113" s="297" t="s">
        <v>1150</v>
      </c>
      <c r="J113" s="298" t="s">
        <v>797</v>
      </c>
      <c r="K113" s="294" t="s">
        <v>1218</v>
      </c>
      <c r="L113" s="294" t="s">
        <v>2245</v>
      </c>
      <c r="M113" s="345"/>
    </row>
    <row r="114" spans="1:13">
      <c r="A114" s="108"/>
      <c r="B114" s="607"/>
      <c r="C114" s="66"/>
      <c r="D114" s="145"/>
      <c r="E114" s="294"/>
      <c r="F114" s="294"/>
      <c r="G114" s="294"/>
      <c r="H114" s="294"/>
      <c r="I114" s="297"/>
      <c r="J114" s="298"/>
      <c r="K114" s="294"/>
      <c r="L114" s="294"/>
      <c r="M114" s="345"/>
    </row>
    <row r="115" spans="1:13">
      <c r="A115" s="188">
        <v>2</v>
      </c>
      <c r="B115" s="138" t="s">
        <v>2246</v>
      </c>
      <c r="C115" s="133" t="s">
        <v>758</v>
      </c>
      <c r="D115" s="139" t="s">
        <v>703</v>
      </c>
      <c r="E115" s="319">
        <v>15000</v>
      </c>
      <c r="F115" s="320">
        <v>15000</v>
      </c>
      <c r="G115" s="319">
        <v>15000</v>
      </c>
      <c r="H115" s="320">
        <v>15000</v>
      </c>
      <c r="I115" s="292" t="s">
        <v>1151</v>
      </c>
      <c r="J115" s="293" t="s">
        <v>1141</v>
      </c>
      <c r="K115" s="279" t="s">
        <v>1217</v>
      </c>
      <c r="L115" s="790" t="s">
        <v>2250</v>
      </c>
      <c r="M115" s="345"/>
    </row>
    <row r="116" spans="1:13">
      <c r="A116" s="1037"/>
      <c r="B116" s="149" t="s">
        <v>2247</v>
      </c>
      <c r="C116" s="66" t="s">
        <v>760</v>
      </c>
      <c r="D116" s="150"/>
      <c r="E116" s="294"/>
      <c r="F116" s="345"/>
      <c r="G116" s="294"/>
      <c r="H116" s="345"/>
      <c r="I116" s="298" t="s">
        <v>1150</v>
      </c>
      <c r="J116" s="297" t="s">
        <v>797</v>
      </c>
      <c r="K116" s="294" t="s">
        <v>1218</v>
      </c>
      <c r="L116" s="563" t="s">
        <v>2251</v>
      </c>
      <c r="M116" s="345"/>
    </row>
    <row r="117" spans="1:13">
      <c r="A117" s="105"/>
      <c r="B117" s="140"/>
      <c r="C117" s="67"/>
      <c r="D117" s="141"/>
      <c r="E117" s="300"/>
      <c r="F117" s="325"/>
      <c r="G117" s="300"/>
      <c r="H117" s="325"/>
      <c r="I117" s="303"/>
      <c r="J117" s="304"/>
      <c r="K117" s="300"/>
      <c r="L117" s="300" t="s">
        <v>2249</v>
      </c>
      <c r="M117" s="345"/>
    </row>
    <row r="118" spans="1:13">
      <c r="A118" s="107">
        <v>3</v>
      </c>
      <c r="B118" s="607" t="s">
        <v>2248</v>
      </c>
      <c r="C118" s="66" t="s">
        <v>2241</v>
      </c>
      <c r="D118" s="145" t="s">
        <v>703</v>
      </c>
      <c r="E118" s="346">
        <v>5000</v>
      </c>
      <c r="F118" s="346">
        <v>5000</v>
      </c>
      <c r="G118" s="346">
        <v>5000</v>
      </c>
      <c r="H118" s="346">
        <v>5000</v>
      </c>
      <c r="I118" s="297" t="s">
        <v>1151</v>
      </c>
      <c r="J118" s="298" t="s">
        <v>1141</v>
      </c>
      <c r="K118" s="294" t="s">
        <v>1217</v>
      </c>
      <c r="L118" s="790" t="s">
        <v>2250</v>
      </c>
    </row>
    <row r="119" spans="1:13">
      <c r="A119" s="108"/>
      <c r="B119" s="607" t="s">
        <v>2249</v>
      </c>
      <c r="C119" s="66" t="s">
        <v>2242</v>
      </c>
      <c r="D119" s="145"/>
      <c r="E119" s="346"/>
      <c r="F119" s="346"/>
      <c r="G119" s="346"/>
      <c r="H119" s="346"/>
      <c r="I119" s="297"/>
      <c r="J119" s="298" t="s">
        <v>797</v>
      </c>
      <c r="K119" s="294" t="s">
        <v>1218</v>
      </c>
      <c r="L119" s="563" t="s">
        <v>2251</v>
      </c>
    </row>
    <row r="120" spans="1:13">
      <c r="A120" s="109"/>
      <c r="B120" s="158"/>
      <c r="C120" s="67"/>
      <c r="D120" s="137"/>
      <c r="E120" s="300"/>
      <c r="F120" s="300"/>
      <c r="G120" s="300"/>
      <c r="H120" s="300"/>
      <c r="I120" s="304"/>
      <c r="J120" s="303"/>
      <c r="K120" s="300"/>
      <c r="L120" s="300" t="s">
        <v>2249</v>
      </c>
    </row>
    <row r="121" spans="1:13">
      <c r="A121" s="1035" t="s">
        <v>26</v>
      </c>
      <c r="B121" s="616" t="s">
        <v>2275</v>
      </c>
      <c r="C121" s="610" t="s">
        <v>164</v>
      </c>
      <c r="D121" s="611" t="s">
        <v>164</v>
      </c>
      <c r="E121" s="436">
        <v>40000</v>
      </c>
      <c r="F121" s="617">
        <v>40000</v>
      </c>
      <c r="G121" s="436">
        <v>40000</v>
      </c>
      <c r="H121" s="617">
        <v>40000</v>
      </c>
      <c r="I121" s="612" t="s">
        <v>164</v>
      </c>
      <c r="J121" s="420" t="s">
        <v>164</v>
      </c>
      <c r="K121" s="613" t="s">
        <v>164</v>
      </c>
      <c r="L121" s="613" t="s">
        <v>164</v>
      </c>
    </row>
    <row r="122" spans="1:13">
      <c r="A122" s="1038"/>
      <c r="B122" s="31"/>
      <c r="C122" s="31"/>
      <c r="D122" s="32"/>
      <c r="E122" s="354"/>
      <c r="F122" s="355"/>
      <c r="G122" s="355"/>
      <c r="H122" s="355"/>
      <c r="I122" s="345"/>
      <c r="J122" s="345"/>
      <c r="K122" s="345"/>
      <c r="L122" s="345"/>
    </row>
    <row r="123" spans="1:13">
      <c r="A123" s="1038"/>
      <c r="B123" s="31"/>
      <c r="C123" s="31"/>
      <c r="D123" s="32"/>
      <c r="E123" s="354"/>
      <c r="F123" s="355"/>
      <c r="G123" s="355"/>
      <c r="H123" s="355"/>
      <c r="I123" s="345"/>
      <c r="J123" s="345"/>
      <c r="K123" s="345"/>
      <c r="L123" s="345"/>
    </row>
    <row r="124" spans="1:13">
      <c r="A124" s="1038"/>
      <c r="B124" s="31"/>
      <c r="C124" s="31"/>
      <c r="D124" s="32"/>
      <c r="E124" s="354"/>
      <c r="F124" s="355"/>
      <c r="G124" s="355"/>
      <c r="H124" s="355"/>
      <c r="I124" s="345"/>
      <c r="J124" s="345"/>
      <c r="K124" s="345"/>
      <c r="L124" s="345"/>
    </row>
    <row r="125" spans="1:13">
      <c r="A125" s="1038"/>
      <c r="B125" s="31"/>
      <c r="C125" s="31"/>
      <c r="D125" s="32"/>
      <c r="E125" s="354"/>
      <c r="F125" s="355"/>
      <c r="G125" s="355"/>
      <c r="H125" s="355"/>
      <c r="I125" s="345"/>
      <c r="J125" s="345"/>
      <c r="K125" s="345"/>
      <c r="L125" s="345"/>
      <c r="M125" s="278">
        <v>117</v>
      </c>
    </row>
    <row r="126" spans="1:13">
      <c r="A126" s="345"/>
      <c r="B126" s="345"/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</row>
    <row r="127" spans="1:13">
      <c r="A127" s="1038"/>
      <c r="B127" s="31"/>
      <c r="C127" s="31"/>
      <c r="D127" s="32"/>
      <c r="E127" s="354"/>
      <c r="F127" s="355"/>
      <c r="G127" s="355"/>
      <c r="H127" s="355"/>
      <c r="I127" s="345"/>
      <c r="J127" s="345"/>
      <c r="K127" s="345"/>
      <c r="L127" s="923"/>
    </row>
    <row r="128" spans="1:13">
      <c r="A128" s="1038"/>
      <c r="B128" s="31"/>
      <c r="C128" s="31"/>
      <c r="D128" s="32"/>
      <c r="E128" s="354"/>
      <c r="F128" s="355"/>
      <c r="G128" s="355"/>
      <c r="H128" s="355"/>
      <c r="I128" s="345"/>
      <c r="J128" s="345"/>
      <c r="K128" s="345"/>
      <c r="L128" s="345"/>
    </row>
    <row r="129" spans="1:12">
      <c r="A129" s="1042" t="s">
        <v>399</v>
      </c>
      <c r="B129" s="1036" t="s">
        <v>2761</v>
      </c>
      <c r="K129" s="345"/>
      <c r="L129" s="345"/>
    </row>
    <row r="130" spans="1:12">
      <c r="A130" s="107"/>
      <c r="B130" s="279"/>
      <c r="C130" s="279"/>
      <c r="D130" s="280" t="s">
        <v>403</v>
      </c>
      <c r="E130" s="1435" t="s">
        <v>404</v>
      </c>
      <c r="F130" s="1436"/>
      <c r="G130" s="1436"/>
      <c r="H130" s="1553"/>
      <c r="I130" s="280" t="s">
        <v>406</v>
      </c>
      <c r="J130" s="280" t="s">
        <v>408</v>
      </c>
      <c r="K130" s="281" t="s">
        <v>410</v>
      </c>
      <c r="L130" s="280" t="s">
        <v>1039</v>
      </c>
    </row>
    <row r="131" spans="1:12">
      <c r="A131" s="282" t="s">
        <v>401</v>
      </c>
      <c r="B131" s="282" t="s">
        <v>130</v>
      </c>
      <c r="C131" s="282" t="s">
        <v>402</v>
      </c>
      <c r="D131" s="283" t="s">
        <v>411</v>
      </c>
      <c r="E131" s="280">
        <v>2561</v>
      </c>
      <c r="F131" s="280">
        <v>2562</v>
      </c>
      <c r="G131" s="280">
        <v>2563</v>
      </c>
      <c r="H131" s="280">
        <v>2564</v>
      </c>
      <c r="I131" s="282" t="s">
        <v>407</v>
      </c>
      <c r="J131" s="282" t="s">
        <v>409</v>
      </c>
      <c r="K131" s="283" t="s">
        <v>494</v>
      </c>
      <c r="L131" s="282" t="s">
        <v>1330</v>
      </c>
    </row>
    <row r="132" spans="1:12">
      <c r="A132" s="282"/>
      <c r="B132" s="282"/>
      <c r="C132" s="282"/>
      <c r="D132" s="282" t="s">
        <v>412</v>
      </c>
      <c r="E132" s="282" t="s">
        <v>405</v>
      </c>
      <c r="F132" s="282" t="s">
        <v>405</v>
      </c>
      <c r="G132" s="282" t="s">
        <v>405</v>
      </c>
      <c r="H132" s="282" t="s">
        <v>405</v>
      </c>
      <c r="I132" s="282"/>
      <c r="J132" s="282"/>
      <c r="K132" s="283" t="s">
        <v>495</v>
      </c>
      <c r="L132" s="282" t="s">
        <v>1331</v>
      </c>
    </row>
    <row r="133" spans="1:12">
      <c r="A133" s="70">
        <v>1</v>
      </c>
      <c r="B133" s="84" t="s">
        <v>2253</v>
      </c>
      <c r="C133" s="133" t="s">
        <v>2252</v>
      </c>
      <c r="D133" s="84" t="s">
        <v>727</v>
      </c>
      <c r="E133" s="291">
        <v>100000</v>
      </c>
      <c r="F133" s="290">
        <v>100000</v>
      </c>
      <c r="G133" s="291">
        <v>100000</v>
      </c>
      <c r="H133" s="290">
        <v>100000</v>
      </c>
      <c r="I133" s="292" t="s">
        <v>1189</v>
      </c>
      <c r="J133" s="293" t="s">
        <v>1190</v>
      </c>
      <c r="K133" s="292" t="s">
        <v>1217</v>
      </c>
      <c r="L133" s="292" t="s">
        <v>2519</v>
      </c>
    </row>
    <row r="134" spans="1:12">
      <c r="A134" s="71"/>
      <c r="B134" s="68" t="s">
        <v>2254</v>
      </c>
      <c r="C134" s="66" t="s">
        <v>2255</v>
      </c>
      <c r="D134" s="68"/>
      <c r="E134" s="298"/>
      <c r="F134" s="297"/>
      <c r="G134" s="298"/>
      <c r="H134" s="297"/>
      <c r="I134" s="298" t="s">
        <v>1104</v>
      </c>
      <c r="J134" s="297" t="s">
        <v>1191</v>
      </c>
      <c r="K134" s="298" t="s">
        <v>1218</v>
      </c>
      <c r="L134" s="298" t="s">
        <v>2520</v>
      </c>
    </row>
    <row r="135" spans="1:12">
      <c r="A135" s="223"/>
      <c r="B135" s="372"/>
      <c r="C135" s="67" t="s">
        <v>2256</v>
      </c>
      <c r="D135" s="372"/>
      <c r="E135" s="303"/>
      <c r="F135" s="304"/>
      <c r="G135" s="303"/>
      <c r="H135" s="304"/>
      <c r="I135" s="303"/>
      <c r="J135" s="304"/>
      <c r="K135" s="303"/>
      <c r="L135" s="303"/>
    </row>
    <row r="136" spans="1:12">
      <c r="A136" s="283">
        <v>2</v>
      </c>
      <c r="B136" s="68" t="s">
        <v>2264</v>
      </c>
      <c r="C136" s="66" t="s">
        <v>2258</v>
      </c>
      <c r="D136" s="76" t="s">
        <v>728</v>
      </c>
      <c r="E136" s="307">
        <v>100000</v>
      </c>
      <c r="F136" s="272">
        <v>100000</v>
      </c>
      <c r="G136" s="307">
        <v>100000</v>
      </c>
      <c r="H136" s="272">
        <v>100000</v>
      </c>
      <c r="I136" s="298" t="s">
        <v>1189</v>
      </c>
      <c r="J136" s="297" t="s">
        <v>1190</v>
      </c>
      <c r="K136" s="298" t="s">
        <v>1217</v>
      </c>
      <c r="L136" s="298" t="s">
        <v>2521</v>
      </c>
    </row>
    <row r="137" spans="1:12">
      <c r="A137" s="283"/>
      <c r="B137" s="68" t="s">
        <v>2265</v>
      </c>
      <c r="C137" s="66" t="s">
        <v>2259</v>
      </c>
      <c r="D137" s="76"/>
      <c r="E137" s="298"/>
      <c r="F137" s="297"/>
      <c r="G137" s="298"/>
      <c r="H137" s="297"/>
      <c r="I137" s="298" t="s">
        <v>1104</v>
      </c>
      <c r="J137" s="297" t="s">
        <v>1191</v>
      </c>
      <c r="K137" s="298" t="s">
        <v>1218</v>
      </c>
      <c r="L137" s="298" t="s">
        <v>2522</v>
      </c>
    </row>
    <row r="138" spans="1:12">
      <c r="A138" s="298"/>
      <c r="B138" s="306"/>
      <c r="C138" s="298" t="s">
        <v>2257</v>
      </c>
      <c r="D138" s="306"/>
      <c r="E138" s="298"/>
      <c r="F138" s="306"/>
      <c r="G138" s="298"/>
      <c r="H138" s="306"/>
      <c r="I138" s="298"/>
      <c r="J138" s="306"/>
      <c r="K138" s="298"/>
      <c r="L138" s="298"/>
    </row>
    <row r="139" spans="1:12">
      <c r="A139" s="70">
        <v>3</v>
      </c>
      <c r="B139" s="84" t="s">
        <v>2262</v>
      </c>
      <c r="C139" s="133" t="s">
        <v>2258</v>
      </c>
      <c r="D139" s="84" t="s">
        <v>727</v>
      </c>
      <c r="E139" s="291">
        <v>100000</v>
      </c>
      <c r="F139" s="290">
        <v>100000</v>
      </c>
      <c r="G139" s="291">
        <v>100000</v>
      </c>
      <c r="H139" s="290">
        <v>100000</v>
      </c>
      <c r="I139" s="292" t="s">
        <v>1189</v>
      </c>
      <c r="J139" s="293" t="s">
        <v>1190</v>
      </c>
      <c r="K139" s="292" t="s">
        <v>1217</v>
      </c>
      <c r="L139" s="292" t="s">
        <v>2523</v>
      </c>
    </row>
    <row r="140" spans="1:12">
      <c r="A140" s="71"/>
      <c r="B140" s="68" t="s">
        <v>2263</v>
      </c>
      <c r="C140" s="66" t="s">
        <v>2261</v>
      </c>
      <c r="D140" s="68"/>
      <c r="E140" s="298"/>
      <c r="F140" s="297"/>
      <c r="G140" s="298"/>
      <c r="H140" s="297"/>
      <c r="I140" s="298" t="s">
        <v>1104</v>
      </c>
      <c r="J140" s="297" t="s">
        <v>1191</v>
      </c>
      <c r="K140" s="298" t="s">
        <v>1218</v>
      </c>
      <c r="L140" s="298" t="s">
        <v>2524</v>
      </c>
    </row>
    <row r="141" spans="1:12">
      <c r="A141" s="303"/>
      <c r="B141" s="304"/>
      <c r="C141" s="303" t="s">
        <v>2260</v>
      </c>
      <c r="D141" s="304"/>
      <c r="E141" s="303"/>
      <c r="F141" s="304"/>
      <c r="G141" s="303"/>
      <c r="H141" s="304"/>
      <c r="I141" s="303"/>
      <c r="J141" s="304"/>
      <c r="K141" s="303"/>
      <c r="L141" s="298" t="s">
        <v>2525</v>
      </c>
    </row>
    <row r="142" spans="1:12">
      <c r="A142" s="71">
        <v>4</v>
      </c>
      <c r="B142" s="68" t="s">
        <v>2266</v>
      </c>
      <c r="C142" s="66" t="s">
        <v>2258</v>
      </c>
      <c r="D142" s="68" t="s">
        <v>727</v>
      </c>
      <c r="E142" s="307">
        <v>100000</v>
      </c>
      <c r="F142" s="272">
        <v>100000</v>
      </c>
      <c r="G142" s="307">
        <v>100000</v>
      </c>
      <c r="H142" s="272">
        <v>100000</v>
      </c>
      <c r="I142" s="298" t="s">
        <v>1189</v>
      </c>
      <c r="J142" s="297" t="s">
        <v>1190</v>
      </c>
      <c r="K142" s="298" t="s">
        <v>1217</v>
      </c>
      <c r="L142" s="292" t="s">
        <v>2527</v>
      </c>
    </row>
    <row r="143" spans="1:12">
      <c r="A143" s="71"/>
      <c r="B143" s="68" t="s">
        <v>2267</v>
      </c>
      <c r="C143" s="66" t="s">
        <v>2261</v>
      </c>
      <c r="D143" s="68"/>
      <c r="E143" s="298"/>
      <c r="F143" s="297"/>
      <c r="G143" s="298"/>
      <c r="H143" s="297"/>
      <c r="I143" s="298" t="s">
        <v>1104</v>
      </c>
      <c r="J143" s="297" t="s">
        <v>1191</v>
      </c>
      <c r="K143" s="298" t="s">
        <v>1218</v>
      </c>
      <c r="L143" s="298" t="s">
        <v>2526</v>
      </c>
    </row>
    <row r="144" spans="1:12">
      <c r="A144" s="298"/>
      <c r="B144" s="306"/>
      <c r="C144" s="298" t="s">
        <v>2260</v>
      </c>
      <c r="D144" s="306"/>
      <c r="E144" s="298"/>
      <c r="F144" s="306"/>
      <c r="G144" s="298"/>
      <c r="H144" s="306"/>
      <c r="I144" s="298"/>
      <c r="J144" s="306"/>
      <c r="K144" s="298"/>
      <c r="L144" s="303"/>
    </row>
    <row r="145" spans="1:13">
      <c r="A145" s="70">
        <v>5</v>
      </c>
      <c r="B145" s="84" t="s">
        <v>2268</v>
      </c>
      <c r="C145" s="133" t="s">
        <v>2258</v>
      </c>
      <c r="D145" s="84" t="s">
        <v>727</v>
      </c>
      <c r="E145" s="291">
        <v>100000</v>
      </c>
      <c r="F145" s="290">
        <v>100000</v>
      </c>
      <c r="G145" s="291">
        <v>100000</v>
      </c>
      <c r="H145" s="290">
        <v>100000</v>
      </c>
      <c r="I145" s="292" t="s">
        <v>1189</v>
      </c>
      <c r="J145" s="293" t="s">
        <v>1190</v>
      </c>
      <c r="K145" s="292" t="s">
        <v>1217</v>
      </c>
      <c r="L145" s="914" t="s">
        <v>2529</v>
      </c>
    </row>
    <row r="146" spans="1:13">
      <c r="A146" s="283"/>
      <c r="B146" s="68" t="s">
        <v>2269</v>
      </c>
      <c r="C146" s="66" t="s">
        <v>2261</v>
      </c>
      <c r="D146" s="68"/>
      <c r="E146" s="298"/>
      <c r="F146" s="297"/>
      <c r="G146" s="298"/>
      <c r="H146" s="297"/>
      <c r="I146" s="298" t="s">
        <v>1104</v>
      </c>
      <c r="J146" s="297" t="s">
        <v>1191</v>
      </c>
      <c r="K146" s="298" t="s">
        <v>1218</v>
      </c>
      <c r="L146" s="298" t="s">
        <v>2528</v>
      </c>
    </row>
    <row r="147" spans="1:13" s="345" customFormat="1">
      <c r="A147" s="300"/>
      <c r="B147" s="325"/>
      <c r="C147" s="303" t="s">
        <v>2260</v>
      </c>
      <c r="D147" s="325"/>
      <c r="E147" s="300"/>
      <c r="F147" s="325"/>
      <c r="G147" s="300"/>
      <c r="H147" s="325"/>
      <c r="I147" s="300"/>
      <c r="J147" s="325"/>
      <c r="K147" s="300"/>
      <c r="L147" s="303"/>
      <c r="M147" s="345">
        <v>118</v>
      </c>
    </row>
    <row r="148" spans="1:13" s="345" customFormat="1">
      <c r="A148" s="278"/>
      <c r="B148" s="278"/>
      <c r="C148" s="278"/>
      <c r="D148" s="278"/>
      <c r="E148" s="278"/>
      <c r="F148" s="278"/>
      <c r="G148" s="278"/>
      <c r="H148" s="278"/>
      <c r="I148" s="278"/>
      <c r="J148" s="278"/>
      <c r="K148" s="278"/>
      <c r="L148" s="278"/>
    </row>
    <row r="149" spans="1:13" s="345" customFormat="1">
      <c r="A149" s="1042"/>
      <c r="B149" s="278"/>
      <c r="C149" s="278"/>
      <c r="D149" s="278"/>
      <c r="E149" s="278"/>
      <c r="F149" s="278"/>
      <c r="G149" s="278"/>
      <c r="H149" s="278"/>
      <c r="I149" s="278"/>
      <c r="J149" s="278"/>
      <c r="K149" s="278"/>
      <c r="L149" s="923"/>
    </row>
    <row r="150" spans="1:13">
      <c r="A150" s="107"/>
      <c r="B150" s="279"/>
      <c r="C150" s="279"/>
      <c r="D150" s="280" t="s">
        <v>403</v>
      </c>
      <c r="E150" s="1435" t="s">
        <v>404</v>
      </c>
      <c r="F150" s="1436"/>
      <c r="G150" s="1436"/>
      <c r="H150" s="1553"/>
      <c r="I150" s="280" t="s">
        <v>406</v>
      </c>
      <c r="J150" s="280" t="s">
        <v>408</v>
      </c>
      <c r="K150" s="281" t="s">
        <v>410</v>
      </c>
      <c r="L150" s="280" t="s">
        <v>1039</v>
      </c>
    </row>
    <row r="151" spans="1:13">
      <c r="A151" s="282" t="s">
        <v>401</v>
      </c>
      <c r="B151" s="282" t="s">
        <v>130</v>
      </c>
      <c r="C151" s="282" t="s">
        <v>402</v>
      </c>
      <c r="D151" s="283" t="s">
        <v>411</v>
      </c>
      <c r="E151" s="280">
        <v>2561</v>
      </c>
      <c r="F151" s="280">
        <v>2562</v>
      </c>
      <c r="G151" s="280">
        <v>2563</v>
      </c>
      <c r="H151" s="280">
        <v>2564</v>
      </c>
      <c r="I151" s="282" t="s">
        <v>407</v>
      </c>
      <c r="J151" s="282" t="s">
        <v>409</v>
      </c>
      <c r="K151" s="283" t="s">
        <v>494</v>
      </c>
      <c r="L151" s="282" t="s">
        <v>1330</v>
      </c>
    </row>
    <row r="152" spans="1:13">
      <c r="A152" s="282"/>
      <c r="B152" s="282"/>
      <c r="C152" s="282"/>
      <c r="D152" s="282" t="s">
        <v>412</v>
      </c>
      <c r="E152" s="282" t="s">
        <v>405</v>
      </c>
      <c r="F152" s="282" t="s">
        <v>405</v>
      </c>
      <c r="G152" s="282" t="s">
        <v>405</v>
      </c>
      <c r="H152" s="282" t="s">
        <v>405</v>
      </c>
      <c r="I152" s="282"/>
      <c r="J152" s="282"/>
      <c r="K152" s="283" t="s">
        <v>495</v>
      </c>
      <c r="L152" s="282" t="s">
        <v>1331</v>
      </c>
    </row>
    <row r="153" spans="1:13">
      <c r="A153" s="70">
        <v>6</v>
      </c>
      <c r="B153" s="84" t="s">
        <v>729</v>
      </c>
      <c r="C153" s="133" t="s">
        <v>2258</v>
      </c>
      <c r="D153" s="84" t="s">
        <v>727</v>
      </c>
      <c r="E153" s="291">
        <v>100000</v>
      </c>
      <c r="F153" s="290">
        <v>100000</v>
      </c>
      <c r="G153" s="291">
        <v>100000</v>
      </c>
      <c r="H153" s="290">
        <v>100000</v>
      </c>
      <c r="I153" s="292" t="s">
        <v>1189</v>
      </c>
      <c r="J153" s="293" t="s">
        <v>1190</v>
      </c>
      <c r="K153" s="292" t="s">
        <v>1217</v>
      </c>
      <c r="L153" s="914" t="s">
        <v>2529</v>
      </c>
    </row>
    <row r="154" spans="1:13">
      <c r="A154" s="71"/>
      <c r="B154" s="68" t="s">
        <v>730</v>
      </c>
      <c r="C154" s="66" t="s">
        <v>2261</v>
      </c>
      <c r="D154" s="68"/>
      <c r="E154" s="298"/>
      <c r="F154" s="297"/>
      <c r="G154" s="298"/>
      <c r="H154" s="297"/>
      <c r="I154" s="298" t="s">
        <v>1104</v>
      </c>
      <c r="J154" s="297" t="s">
        <v>1191</v>
      </c>
      <c r="K154" s="298" t="s">
        <v>1218</v>
      </c>
      <c r="L154" s="298" t="s">
        <v>2530</v>
      </c>
    </row>
    <row r="155" spans="1:13">
      <c r="A155" s="1045"/>
      <c r="B155" s="622"/>
      <c r="C155" s="303" t="s">
        <v>2260</v>
      </c>
      <c r="D155" s="622"/>
      <c r="E155" s="1045"/>
      <c r="F155" s="622"/>
      <c r="G155" s="1045"/>
      <c r="H155" s="622"/>
      <c r="I155" s="1045"/>
      <c r="J155" s="622"/>
      <c r="K155" s="1045"/>
      <c r="L155" s="303"/>
    </row>
    <row r="156" spans="1:13">
      <c r="A156" s="70">
        <v>7</v>
      </c>
      <c r="B156" s="84" t="s">
        <v>2281</v>
      </c>
      <c r="C156" s="133" t="s">
        <v>2258</v>
      </c>
      <c r="D156" s="84" t="s">
        <v>727</v>
      </c>
      <c r="E156" s="291">
        <v>100000</v>
      </c>
      <c r="F156" s="290">
        <v>100000</v>
      </c>
      <c r="G156" s="291">
        <v>100000</v>
      </c>
      <c r="H156" s="290">
        <v>100000</v>
      </c>
      <c r="I156" s="292" t="s">
        <v>1189</v>
      </c>
      <c r="J156" s="293" t="s">
        <v>1190</v>
      </c>
      <c r="K156" s="292" t="s">
        <v>1217</v>
      </c>
      <c r="L156" s="292" t="s">
        <v>2532</v>
      </c>
    </row>
    <row r="157" spans="1:13">
      <c r="A157" s="71"/>
      <c r="B157" s="68" t="s">
        <v>2282</v>
      </c>
      <c r="C157" s="66" t="s">
        <v>2261</v>
      </c>
      <c r="D157" s="68"/>
      <c r="E157" s="298"/>
      <c r="F157" s="297"/>
      <c r="G157" s="298"/>
      <c r="H157" s="297"/>
      <c r="I157" s="298" t="s">
        <v>1104</v>
      </c>
      <c r="J157" s="297" t="s">
        <v>1191</v>
      </c>
      <c r="K157" s="298" t="s">
        <v>1218</v>
      </c>
      <c r="L157" s="298" t="s">
        <v>2531</v>
      </c>
    </row>
    <row r="158" spans="1:13">
      <c r="A158" s="300"/>
      <c r="B158" s="325"/>
      <c r="C158" s="303" t="s">
        <v>2260</v>
      </c>
      <c r="D158" s="325"/>
      <c r="E158" s="300"/>
      <c r="F158" s="325"/>
      <c r="G158" s="300"/>
      <c r="H158" s="325"/>
      <c r="I158" s="300"/>
      <c r="J158" s="325"/>
      <c r="K158" s="300"/>
      <c r="L158" s="303"/>
    </row>
    <row r="159" spans="1:13">
      <c r="A159" s="70">
        <v>8</v>
      </c>
      <c r="B159" s="84" t="s">
        <v>2279</v>
      </c>
      <c r="C159" s="133" t="s">
        <v>2258</v>
      </c>
      <c r="D159" s="84" t="s">
        <v>727</v>
      </c>
      <c r="E159" s="291">
        <v>100000</v>
      </c>
      <c r="F159" s="290">
        <v>100000</v>
      </c>
      <c r="G159" s="291">
        <v>100000</v>
      </c>
      <c r="H159" s="290">
        <v>100000</v>
      </c>
      <c r="I159" s="292" t="s">
        <v>1189</v>
      </c>
      <c r="J159" s="293" t="s">
        <v>1190</v>
      </c>
      <c r="K159" s="292" t="s">
        <v>1217</v>
      </c>
      <c r="L159" s="292" t="s">
        <v>2527</v>
      </c>
    </row>
    <row r="160" spans="1:13">
      <c r="A160" s="283"/>
      <c r="B160" s="33" t="s">
        <v>2280</v>
      </c>
      <c r="C160" s="66" t="s">
        <v>2261</v>
      </c>
      <c r="D160" s="68"/>
      <c r="E160" s="298"/>
      <c r="F160" s="297"/>
      <c r="G160" s="298"/>
      <c r="H160" s="297"/>
      <c r="I160" s="298" t="s">
        <v>1104</v>
      </c>
      <c r="J160" s="297" t="s">
        <v>1191</v>
      </c>
      <c r="K160" s="298" t="s">
        <v>1218</v>
      </c>
      <c r="L160" s="298" t="s">
        <v>2533</v>
      </c>
    </row>
    <row r="161" spans="1:13">
      <c r="A161" s="283"/>
      <c r="B161" s="618"/>
      <c r="C161" s="298" t="s">
        <v>2260</v>
      </c>
      <c r="D161" s="618"/>
      <c r="E161" s="283"/>
      <c r="F161" s="618"/>
      <c r="G161" s="283"/>
      <c r="H161" s="618"/>
      <c r="I161" s="283"/>
      <c r="J161" s="618"/>
      <c r="K161" s="283"/>
      <c r="L161" s="303"/>
    </row>
    <row r="162" spans="1:13">
      <c r="A162" s="70">
        <v>9</v>
      </c>
      <c r="B162" s="84" t="s">
        <v>2283</v>
      </c>
      <c r="C162" s="133" t="s">
        <v>2258</v>
      </c>
      <c r="D162" s="84" t="s">
        <v>727</v>
      </c>
      <c r="E162" s="291">
        <v>100000</v>
      </c>
      <c r="F162" s="290">
        <v>100000</v>
      </c>
      <c r="G162" s="291">
        <v>100000</v>
      </c>
      <c r="H162" s="290">
        <v>100000</v>
      </c>
      <c r="I162" s="292" t="s">
        <v>1189</v>
      </c>
      <c r="J162" s="293" t="s">
        <v>1190</v>
      </c>
      <c r="K162" s="292" t="s">
        <v>1217</v>
      </c>
      <c r="L162" s="292" t="s">
        <v>2534</v>
      </c>
    </row>
    <row r="163" spans="1:13">
      <c r="A163" s="71"/>
      <c r="B163" s="68" t="s">
        <v>2284</v>
      </c>
      <c r="C163" s="66" t="s">
        <v>2261</v>
      </c>
      <c r="D163" s="68"/>
      <c r="E163" s="298"/>
      <c r="F163" s="297"/>
      <c r="G163" s="298"/>
      <c r="H163" s="297"/>
      <c r="I163" s="298" t="s">
        <v>1104</v>
      </c>
      <c r="J163" s="297" t="s">
        <v>1191</v>
      </c>
      <c r="K163" s="298" t="s">
        <v>1218</v>
      </c>
      <c r="L163" s="298" t="s">
        <v>2535</v>
      </c>
    </row>
    <row r="164" spans="1:13">
      <c r="A164" s="223"/>
      <c r="B164" s="372"/>
      <c r="C164" s="303" t="s">
        <v>2260</v>
      </c>
      <c r="D164" s="372"/>
      <c r="E164" s="303"/>
      <c r="F164" s="304"/>
      <c r="G164" s="303"/>
      <c r="H164" s="304"/>
      <c r="I164" s="303"/>
      <c r="J164" s="304"/>
      <c r="K164" s="303"/>
      <c r="L164" s="303" t="s">
        <v>2536</v>
      </c>
    </row>
    <row r="165" spans="1:13">
      <c r="A165" s="70">
        <v>10</v>
      </c>
      <c r="B165" s="84" t="s">
        <v>729</v>
      </c>
      <c r="C165" s="133" t="s">
        <v>2258</v>
      </c>
      <c r="D165" s="84" t="s">
        <v>727</v>
      </c>
      <c r="E165" s="291">
        <v>100000</v>
      </c>
      <c r="F165" s="290">
        <v>100000</v>
      </c>
      <c r="G165" s="291">
        <v>100000</v>
      </c>
      <c r="H165" s="290">
        <v>100000</v>
      </c>
      <c r="I165" s="292" t="s">
        <v>1189</v>
      </c>
      <c r="J165" s="293" t="s">
        <v>1190</v>
      </c>
      <c r="K165" s="292" t="s">
        <v>1217</v>
      </c>
      <c r="L165" s="292" t="s">
        <v>2527</v>
      </c>
    </row>
    <row r="166" spans="1:13">
      <c r="A166" s="71"/>
      <c r="B166" s="68" t="s">
        <v>2278</v>
      </c>
      <c r="C166" s="66" t="s">
        <v>2261</v>
      </c>
      <c r="D166" s="68"/>
      <c r="E166" s="298"/>
      <c r="F166" s="297"/>
      <c r="G166" s="298"/>
      <c r="H166" s="297"/>
      <c r="I166" s="298" t="s">
        <v>1104</v>
      </c>
      <c r="J166" s="297" t="s">
        <v>1191</v>
      </c>
      <c r="K166" s="298" t="s">
        <v>1218</v>
      </c>
      <c r="L166" s="298" t="s">
        <v>2537</v>
      </c>
    </row>
    <row r="167" spans="1:13">
      <c r="A167" s="223"/>
      <c r="B167" s="372"/>
      <c r="C167" s="303" t="s">
        <v>2260</v>
      </c>
      <c r="D167" s="372"/>
      <c r="E167" s="303"/>
      <c r="F167" s="304"/>
      <c r="G167" s="303"/>
      <c r="H167" s="304"/>
      <c r="I167" s="303"/>
      <c r="J167" s="304"/>
      <c r="K167" s="303"/>
      <c r="L167" s="303"/>
    </row>
    <row r="168" spans="1:13">
      <c r="A168" s="244"/>
      <c r="B168" s="68"/>
      <c r="C168" s="297"/>
      <c r="D168" s="68"/>
      <c r="E168" s="297"/>
      <c r="F168" s="297"/>
      <c r="G168" s="297"/>
      <c r="H168" s="297"/>
      <c r="I168" s="297"/>
      <c r="J168" s="297"/>
      <c r="K168" s="297"/>
      <c r="L168" s="297"/>
    </row>
    <row r="169" spans="1:13">
      <c r="A169" s="244"/>
      <c r="B169" s="68"/>
      <c r="C169" s="297"/>
      <c r="D169" s="68"/>
      <c r="E169" s="297"/>
      <c r="F169" s="297"/>
      <c r="G169" s="297"/>
      <c r="H169" s="297"/>
      <c r="I169" s="297"/>
      <c r="J169" s="297"/>
      <c r="K169" s="297"/>
      <c r="L169" s="923"/>
      <c r="M169" s="278">
        <v>119</v>
      </c>
    </row>
    <row r="170" spans="1:13">
      <c r="A170" s="244"/>
      <c r="B170" s="68"/>
      <c r="C170" s="297"/>
      <c r="D170" s="68"/>
      <c r="E170" s="297"/>
      <c r="F170" s="297"/>
      <c r="G170" s="297"/>
      <c r="H170" s="297"/>
      <c r="I170" s="297"/>
      <c r="J170" s="297"/>
      <c r="K170" s="297"/>
      <c r="L170" s="297"/>
    </row>
    <row r="171" spans="1:13">
      <c r="A171" s="107"/>
      <c r="B171" s="279"/>
      <c r="C171" s="279"/>
      <c r="D171" s="280" t="s">
        <v>403</v>
      </c>
      <c r="E171" s="1435" t="s">
        <v>404</v>
      </c>
      <c r="F171" s="1436"/>
      <c r="G171" s="1436"/>
      <c r="H171" s="1553"/>
      <c r="I171" s="280" t="s">
        <v>406</v>
      </c>
      <c r="J171" s="280" t="s">
        <v>408</v>
      </c>
      <c r="K171" s="281" t="s">
        <v>410</v>
      </c>
      <c r="L171" s="280" t="s">
        <v>1039</v>
      </c>
    </row>
    <row r="172" spans="1:13">
      <c r="A172" s="282" t="s">
        <v>401</v>
      </c>
      <c r="B172" s="282" t="s">
        <v>130</v>
      </c>
      <c r="C172" s="282" t="s">
        <v>402</v>
      </c>
      <c r="D172" s="283" t="s">
        <v>411</v>
      </c>
      <c r="E172" s="280">
        <v>2561</v>
      </c>
      <c r="F172" s="280">
        <v>2562</v>
      </c>
      <c r="G172" s="280">
        <v>2563</v>
      </c>
      <c r="H172" s="280">
        <v>2564</v>
      </c>
      <c r="I172" s="282" t="s">
        <v>407</v>
      </c>
      <c r="J172" s="282" t="s">
        <v>409</v>
      </c>
      <c r="K172" s="283" t="s">
        <v>494</v>
      </c>
      <c r="L172" s="282" t="s">
        <v>1330</v>
      </c>
    </row>
    <row r="173" spans="1:13">
      <c r="A173" s="282"/>
      <c r="B173" s="282"/>
      <c r="C173" s="282"/>
      <c r="D173" s="282" t="s">
        <v>412</v>
      </c>
      <c r="E173" s="282" t="s">
        <v>405</v>
      </c>
      <c r="F173" s="282" t="s">
        <v>405</v>
      </c>
      <c r="G173" s="282" t="s">
        <v>405</v>
      </c>
      <c r="H173" s="282" t="s">
        <v>405</v>
      </c>
      <c r="I173" s="282"/>
      <c r="J173" s="282"/>
      <c r="K173" s="283" t="s">
        <v>495</v>
      </c>
      <c r="L173" s="282" t="s">
        <v>1331</v>
      </c>
    </row>
    <row r="174" spans="1:13">
      <c r="A174" s="70">
        <v>11</v>
      </c>
      <c r="B174" s="84" t="s">
        <v>2276</v>
      </c>
      <c r="C174" s="133" t="s">
        <v>2258</v>
      </c>
      <c r="D174" s="84" t="s">
        <v>727</v>
      </c>
      <c r="E174" s="291">
        <v>100000</v>
      </c>
      <c r="F174" s="290">
        <v>100000</v>
      </c>
      <c r="G174" s="291">
        <v>100000</v>
      </c>
      <c r="H174" s="290">
        <v>100000</v>
      </c>
      <c r="I174" s="292" t="s">
        <v>1189</v>
      </c>
      <c r="J174" s="293" t="s">
        <v>1190</v>
      </c>
      <c r="K174" s="292" t="s">
        <v>1217</v>
      </c>
      <c r="L174" s="292" t="s">
        <v>2542</v>
      </c>
    </row>
    <row r="175" spans="1:13">
      <c r="A175" s="71"/>
      <c r="B175" s="68" t="s">
        <v>2277</v>
      </c>
      <c r="C175" s="66" t="s">
        <v>2261</v>
      </c>
      <c r="D175" s="68"/>
      <c r="E175" s="298"/>
      <c r="F175" s="297"/>
      <c r="G175" s="298"/>
      <c r="H175" s="297"/>
      <c r="I175" s="298" t="s">
        <v>1104</v>
      </c>
      <c r="J175" s="297" t="s">
        <v>1191</v>
      </c>
      <c r="K175" s="298" t="s">
        <v>1218</v>
      </c>
      <c r="L175" s="298" t="s">
        <v>2543</v>
      </c>
    </row>
    <row r="176" spans="1:13">
      <c r="A176" s="223"/>
      <c r="B176" s="372"/>
      <c r="C176" s="303" t="s">
        <v>2260</v>
      </c>
      <c r="D176" s="372"/>
      <c r="E176" s="303"/>
      <c r="F176" s="304"/>
      <c r="G176" s="303"/>
      <c r="H176" s="304"/>
      <c r="I176" s="303"/>
      <c r="J176" s="304"/>
      <c r="K176" s="303"/>
      <c r="L176" s="303"/>
    </row>
    <row r="177" spans="1:13">
      <c r="A177" s="70">
        <v>12</v>
      </c>
      <c r="B177" s="111" t="s">
        <v>731</v>
      </c>
      <c r="C177" s="133" t="s">
        <v>2258</v>
      </c>
      <c r="D177" s="84" t="s">
        <v>727</v>
      </c>
      <c r="E177" s="291">
        <v>100000</v>
      </c>
      <c r="F177" s="290">
        <v>100000</v>
      </c>
      <c r="G177" s="291">
        <v>100000</v>
      </c>
      <c r="H177" s="290">
        <v>100000</v>
      </c>
      <c r="I177" s="292" t="s">
        <v>1189</v>
      </c>
      <c r="J177" s="293" t="s">
        <v>1190</v>
      </c>
      <c r="K177" s="292" t="s">
        <v>1217</v>
      </c>
      <c r="L177" s="292" t="s">
        <v>2544</v>
      </c>
    </row>
    <row r="178" spans="1:13">
      <c r="A178" s="71"/>
      <c r="B178" s="110"/>
      <c r="C178" s="66" t="s">
        <v>2261</v>
      </c>
      <c r="D178" s="68"/>
      <c r="E178" s="298"/>
      <c r="F178" s="297"/>
      <c r="G178" s="298"/>
      <c r="H178" s="297"/>
      <c r="I178" s="298" t="s">
        <v>1104</v>
      </c>
      <c r="J178" s="297" t="s">
        <v>1191</v>
      </c>
      <c r="K178" s="298" t="s">
        <v>1218</v>
      </c>
      <c r="L178" s="298" t="s">
        <v>2545</v>
      </c>
    </row>
    <row r="179" spans="1:13">
      <c r="A179" s="223"/>
      <c r="B179" s="186"/>
      <c r="C179" s="67" t="s">
        <v>2260</v>
      </c>
      <c r="D179" s="372"/>
      <c r="E179" s="303"/>
      <c r="F179" s="304"/>
      <c r="G179" s="303"/>
      <c r="H179" s="304"/>
      <c r="I179" s="303"/>
      <c r="J179" s="304"/>
      <c r="K179" s="303"/>
      <c r="L179" s="303"/>
    </row>
    <row r="180" spans="1:13">
      <c r="A180" s="70">
        <v>13</v>
      </c>
      <c r="B180" s="84" t="s">
        <v>2290</v>
      </c>
      <c r="C180" s="133" t="s">
        <v>2258</v>
      </c>
      <c r="D180" s="84" t="s">
        <v>727</v>
      </c>
      <c r="E180" s="291">
        <v>100000</v>
      </c>
      <c r="F180" s="290">
        <v>100000</v>
      </c>
      <c r="G180" s="291">
        <v>100000</v>
      </c>
      <c r="H180" s="290">
        <v>100000</v>
      </c>
      <c r="I180" s="292" t="s">
        <v>1189</v>
      </c>
      <c r="J180" s="293" t="s">
        <v>1190</v>
      </c>
      <c r="K180" s="292" t="s">
        <v>1217</v>
      </c>
      <c r="L180" s="292" t="s">
        <v>2546</v>
      </c>
    </row>
    <row r="181" spans="1:13">
      <c r="A181" s="71"/>
      <c r="B181" s="68" t="s">
        <v>2291</v>
      </c>
      <c r="C181" s="66" t="s">
        <v>2261</v>
      </c>
      <c r="D181" s="68"/>
      <c r="E181" s="298"/>
      <c r="F181" s="297"/>
      <c r="G181" s="298"/>
      <c r="H181" s="297"/>
      <c r="I181" s="298" t="s">
        <v>1104</v>
      </c>
      <c r="J181" s="297" t="s">
        <v>1191</v>
      </c>
      <c r="K181" s="298" t="s">
        <v>1218</v>
      </c>
      <c r="L181" s="298" t="s">
        <v>2547</v>
      </c>
    </row>
    <row r="182" spans="1:13">
      <c r="A182" s="71"/>
      <c r="B182" s="68"/>
      <c r="C182" s="67" t="s">
        <v>2260</v>
      </c>
      <c r="D182" s="68"/>
      <c r="E182" s="298"/>
      <c r="F182" s="297"/>
      <c r="G182" s="298"/>
      <c r="H182" s="297"/>
      <c r="I182" s="298"/>
      <c r="J182" s="297"/>
      <c r="K182" s="298"/>
      <c r="L182" s="298"/>
    </row>
    <row r="183" spans="1:13">
      <c r="A183" s="70">
        <v>14</v>
      </c>
      <c r="B183" s="84" t="s">
        <v>2279</v>
      </c>
      <c r="C183" s="133" t="s">
        <v>2258</v>
      </c>
      <c r="D183" s="84" t="s">
        <v>727</v>
      </c>
      <c r="E183" s="291">
        <v>100000</v>
      </c>
      <c r="F183" s="290">
        <v>100000</v>
      </c>
      <c r="G183" s="291">
        <v>100000</v>
      </c>
      <c r="H183" s="290">
        <v>100000</v>
      </c>
      <c r="I183" s="292" t="s">
        <v>1189</v>
      </c>
      <c r="J183" s="293" t="s">
        <v>1190</v>
      </c>
      <c r="K183" s="292" t="s">
        <v>1217</v>
      </c>
      <c r="L183" s="292" t="s">
        <v>2527</v>
      </c>
    </row>
    <row r="184" spans="1:13">
      <c r="A184" s="71"/>
      <c r="B184" s="68" t="s">
        <v>2292</v>
      </c>
      <c r="C184" s="66" t="s">
        <v>2261</v>
      </c>
      <c r="D184" s="68"/>
      <c r="E184" s="298"/>
      <c r="F184" s="297"/>
      <c r="G184" s="298"/>
      <c r="H184" s="297"/>
      <c r="I184" s="298" t="s">
        <v>1104</v>
      </c>
      <c r="J184" s="297" t="s">
        <v>1191</v>
      </c>
      <c r="K184" s="298" t="s">
        <v>1218</v>
      </c>
      <c r="L184" s="298" t="s">
        <v>2541</v>
      </c>
    </row>
    <row r="185" spans="1:13">
      <c r="A185" s="223"/>
      <c r="B185" s="372"/>
      <c r="C185" s="67" t="s">
        <v>2260</v>
      </c>
      <c r="D185" s="372"/>
      <c r="E185" s="303"/>
      <c r="F185" s="304"/>
      <c r="G185" s="303"/>
      <c r="H185" s="304"/>
      <c r="I185" s="303"/>
      <c r="J185" s="304"/>
      <c r="K185" s="303"/>
      <c r="L185" s="303"/>
    </row>
    <row r="186" spans="1:13">
      <c r="A186" s="70">
        <v>15</v>
      </c>
      <c r="B186" s="84" t="s">
        <v>2296</v>
      </c>
      <c r="C186" s="133" t="s">
        <v>2293</v>
      </c>
      <c r="D186" s="75" t="s">
        <v>732</v>
      </c>
      <c r="E186" s="291">
        <v>150000</v>
      </c>
      <c r="F186" s="290">
        <v>150000</v>
      </c>
      <c r="G186" s="291">
        <v>150000</v>
      </c>
      <c r="H186" s="290">
        <v>150000</v>
      </c>
      <c r="I186" s="292" t="s">
        <v>1189</v>
      </c>
      <c r="J186" s="293" t="s">
        <v>1190</v>
      </c>
      <c r="K186" s="292" t="s">
        <v>1217</v>
      </c>
      <c r="L186" s="292" t="s">
        <v>2540</v>
      </c>
    </row>
    <row r="187" spans="1:13">
      <c r="A187" s="71"/>
      <c r="B187" s="68" t="s">
        <v>2297</v>
      </c>
      <c r="C187" s="66" t="s">
        <v>2294</v>
      </c>
      <c r="D187" s="76" t="s">
        <v>733</v>
      </c>
      <c r="E187" s="307"/>
      <c r="F187" s="272"/>
      <c r="G187" s="307"/>
      <c r="H187" s="272"/>
      <c r="I187" s="298" t="s">
        <v>1104</v>
      </c>
      <c r="J187" s="297" t="s">
        <v>1191</v>
      </c>
      <c r="K187" s="298" t="s">
        <v>1218</v>
      </c>
      <c r="L187" s="298"/>
    </row>
    <row r="188" spans="1:13">
      <c r="A188" s="223"/>
      <c r="B188" s="372" t="s">
        <v>2298</v>
      </c>
      <c r="C188" s="67" t="s">
        <v>2295</v>
      </c>
      <c r="D188" s="77"/>
      <c r="E188" s="422"/>
      <c r="F188" s="561"/>
      <c r="G188" s="422"/>
      <c r="H188" s="561"/>
      <c r="I188" s="303"/>
      <c r="J188" s="304"/>
      <c r="K188" s="303"/>
      <c r="L188" s="303"/>
    </row>
    <row r="189" spans="1:13">
      <c r="M189" s="278">
        <v>120</v>
      </c>
    </row>
    <row r="190" spans="1:13">
      <c r="L190" s="923"/>
    </row>
    <row r="193" spans="1:13">
      <c r="A193" s="107"/>
      <c r="B193" s="279"/>
      <c r="C193" s="279"/>
      <c r="D193" s="280" t="s">
        <v>403</v>
      </c>
      <c r="E193" s="1435" t="s">
        <v>404</v>
      </c>
      <c r="F193" s="1436"/>
      <c r="G193" s="1436"/>
      <c r="H193" s="1553"/>
      <c r="I193" s="280" t="s">
        <v>406</v>
      </c>
      <c r="J193" s="280" t="s">
        <v>408</v>
      </c>
      <c r="K193" s="281" t="s">
        <v>410</v>
      </c>
      <c r="L193" s="280" t="s">
        <v>1039</v>
      </c>
    </row>
    <row r="194" spans="1:13">
      <c r="A194" s="282" t="s">
        <v>401</v>
      </c>
      <c r="B194" s="282" t="s">
        <v>130</v>
      </c>
      <c r="C194" s="282" t="s">
        <v>402</v>
      </c>
      <c r="D194" s="283" t="s">
        <v>411</v>
      </c>
      <c r="E194" s="280">
        <v>2561</v>
      </c>
      <c r="F194" s="280">
        <v>2562</v>
      </c>
      <c r="G194" s="280">
        <v>2563</v>
      </c>
      <c r="H194" s="280">
        <v>2564</v>
      </c>
      <c r="I194" s="282" t="s">
        <v>407</v>
      </c>
      <c r="J194" s="282" t="s">
        <v>409</v>
      </c>
      <c r="K194" s="283" t="s">
        <v>494</v>
      </c>
      <c r="L194" s="282" t="s">
        <v>1330</v>
      </c>
    </row>
    <row r="195" spans="1:13">
      <c r="A195" s="284"/>
      <c r="B195" s="284"/>
      <c r="C195" s="284"/>
      <c r="D195" s="284" t="s">
        <v>412</v>
      </c>
      <c r="E195" s="284" t="s">
        <v>405</v>
      </c>
      <c r="F195" s="284" t="s">
        <v>405</v>
      </c>
      <c r="G195" s="284" t="s">
        <v>405</v>
      </c>
      <c r="H195" s="284" t="s">
        <v>405</v>
      </c>
      <c r="I195" s="284"/>
      <c r="J195" s="284"/>
      <c r="K195" s="1045" t="s">
        <v>495</v>
      </c>
      <c r="L195" s="284" t="s">
        <v>1331</v>
      </c>
    </row>
    <row r="196" spans="1:13">
      <c r="A196" s="70">
        <v>16</v>
      </c>
      <c r="B196" s="84" t="s">
        <v>2299</v>
      </c>
      <c r="C196" s="133" t="s">
        <v>2302</v>
      </c>
      <c r="D196" s="75" t="s">
        <v>735</v>
      </c>
      <c r="E196" s="291">
        <v>20000</v>
      </c>
      <c r="F196" s="290">
        <v>20000</v>
      </c>
      <c r="G196" s="291">
        <v>20000</v>
      </c>
      <c r="H196" s="290">
        <v>20000</v>
      </c>
      <c r="I196" s="292" t="s">
        <v>1192</v>
      </c>
      <c r="J196" s="293" t="s">
        <v>1195</v>
      </c>
      <c r="K196" s="292" t="s">
        <v>1217</v>
      </c>
      <c r="L196" s="292" t="s">
        <v>2538</v>
      </c>
    </row>
    <row r="197" spans="1:13">
      <c r="A197" s="71"/>
      <c r="B197" s="68" t="s">
        <v>2300</v>
      </c>
      <c r="C197" s="66" t="s">
        <v>2303</v>
      </c>
      <c r="D197" s="76"/>
      <c r="E197" s="298"/>
      <c r="F197" s="297"/>
      <c r="G197" s="298"/>
      <c r="H197" s="297"/>
      <c r="I197" s="298" t="s">
        <v>1171</v>
      </c>
      <c r="J197" s="297" t="s">
        <v>1196</v>
      </c>
      <c r="K197" s="298" t="s">
        <v>1218</v>
      </c>
      <c r="L197" s="298" t="s">
        <v>2249</v>
      </c>
    </row>
    <row r="198" spans="1:13">
      <c r="A198" s="300"/>
      <c r="B198" s="325" t="s">
        <v>2301</v>
      </c>
      <c r="C198" s="300" t="s">
        <v>2304</v>
      </c>
      <c r="D198" s="325"/>
      <c r="E198" s="300"/>
      <c r="F198" s="325"/>
      <c r="G198" s="300"/>
      <c r="H198" s="325"/>
      <c r="I198" s="300"/>
      <c r="J198" s="325"/>
      <c r="K198" s="300"/>
      <c r="L198" s="300"/>
    </row>
    <row r="199" spans="1:13">
      <c r="A199" s="70">
        <v>17</v>
      </c>
      <c r="B199" s="84" t="s">
        <v>2308</v>
      </c>
      <c r="C199" s="133" t="s">
        <v>2305</v>
      </c>
      <c r="D199" s="75" t="s">
        <v>734</v>
      </c>
      <c r="E199" s="291">
        <v>20000</v>
      </c>
      <c r="F199" s="290">
        <v>20000</v>
      </c>
      <c r="G199" s="291">
        <v>20000</v>
      </c>
      <c r="H199" s="290">
        <v>20000</v>
      </c>
      <c r="I199" s="292" t="s">
        <v>1192</v>
      </c>
      <c r="J199" s="293" t="s">
        <v>1193</v>
      </c>
      <c r="K199" s="292" t="s">
        <v>1217</v>
      </c>
      <c r="L199" s="292" t="s">
        <v>1217</v>
      </c>
    </row>
    <row r="200" spans="1:13">
      <c r="A200" s="71"/>
      <c r="B200" s="68" t="s">
        <v>2309</v>
      </c>
      <c r="C200" s="66" t="s">
        <v>2306</v>
      </c>
      <c r="D200" s="76"/>
      <c r="E200" s="298"/>
      <c r="F200" s="297"/>
      <c r="G200" s="298"/>
      <c r="H200" s="297"/>
      <c r="I200" s="298" t="s">
        <v>1171</v>
      </c>
      <c r="J200" s="297" t="s">
        <v>1194</v>
      </c>
      <c r="K200" s="298" t="s">
        <v>1218</v>
      </c>
      <c r="L200" s="298" t="s">
        <v>2539</v>
      </c>
    </row>
    <row r="201" spans="1:13">
      <c r="A201" s="223"/>
      <c r="B201" s="372"/>
      <c r="C201" s="67" t="s">
        <v>2307</v>
      </c>
      <c r="D201" s="77"/>
      <c r="E201" s="303"/>
      <c r="F201" s="304"/>
      <c r="G201" s="303"/>
      <c r="H201" s="304"/>
      <c r="I201" s="303"/>
      <c r="J201" s="304"/>
      <c r="K201" s="303"/>
      <c r="L201" s="245" t="s">
        <v>759</v>
      </c>
    </row>
    <row r="202" spans="1:13">
      <c r="A202" s="70">
        <v>18</v>
      </c>
      <c r="B202" s="84" t="s">
        <v>2817</v>
      </c>
      <c r="C202" s="133" t="s">
        <v>2258</v>
      </c>
      <c r="D202" s="75" t="s">
        <v>735</v>
      </c>
      <c r="E202" s="291">
        <v>20000</v>
      </c>
      <c r="F202" s="290">
        <v>20000</v>
      </c>
      <c r="G202" s="291">
        <v>20000</v>
      </c>
      <c r="H202" s="290">
        <v>20000</v>
      </c>
      <c r="I202" s="292" t="s">
        <v>1192</v>
      </c>
      <c r="J202" s="293" t="s">
        <v>1190</v>
      </c>
      <c r="K202" s="292" t="s">
        <v>1217</v>
      </c>
      <c r="L202" s="292" t="s">
        <v>2818</v>
      </c>
    </row>
    <row r="203" spans="1:13">
      <c r="A203" s="71"/>
      <c r="B203" s="68"/>
      <c r="C203" s="66" t="s">
        <v>2261</v>
      </c>
      <c r="D203" s="76"/>
      <c r="E203" s="298"/>
      <c r="F203" s="297"/>
      <c r="G203" s="298"/>
      <c r="H203" s="297"/>
      <c r="I203" s="298" t="s">
        <v>1171</v>
      </c>
      <c r="J203" s="297" t="s">
        <v>1191</v>
      </c>
      <c r="K203" s="298" t="s">
        <v>1218</v>
      </c>
      <c r="L203" s="298" t="s">
        <v>2819</v>
      </c>
    </row>
    <row r="204" spans="1:13">
      <c r="A204" s="223"/>
      <c r="B204" s="372"/>
      <c r="C204" s="67" t="s">
        <v>2260</v>
      </c>
      <c r="D204" s="77"/>
      <c r="E204" s="303"/>
      <c r="F204" s="304"/>
      <c r="G204" s="303"/>
      <c r="H204" s="304"/>
      <c r="I204" s="303"/>
      <c r="J204" s="297"/>
      <c r="K204" s="303"/>
      <c r="L204" s="245"/>
    </row>
    <row r="205" spans="1:13">
      <c r="A205" s="1035" t="s">
        <v>26</v>
      </c>
      <c r="B205" s="616" t="s">
        <v>2820</v>
      </c>
      <c r="C205" s="610" t="s">
        <v>164</v>
      </c>
      <c r="D205" s="611" t="s">
        <v>164</v>
      </c>
      <c r="E205" s="780">
        <f>SUM(E199:E201,E196,E186,E183,E180,E177,E174,E165,E162,E159,E156,E153,E145,E142,E139,E136,E133,E202)</f>
        <v>1610000</v>
      </c>
      <c r="F205" s="780">
        <f t="shared" ref="F205:H205" si="1">SUM(F199:F201,F196,F186,F183,F180,F177,F174,F165,F162,F159,F156,F153,F145,F142,F139,F136,F133,F202)</f>
        <v>1610000</v>
      </c>
      <c r="G205" s="780">
        <f t="shared" si="1"/>
        <v>1610000</v>
      </c>
      <c r="H205" s="780">
        <f t="shared" si="1"/>
        <v>1610000</v>
      </c>
      <c r="I205" s="612" t="s">
        <v>164</v>
      </c>
      <c r="J205" s="420" t="s">
        <v>164</v>
      </c>
      <c r="K205" s="613" t="s">
        <v>164</v>
      </c>
      <c r="L205" s="613" t="s">
        <v>164</v>
      </c>
    </row>
    <row r="206" spans="1:13">
      <c r="A206" s="306"/>
      <c r="B206" s="306"/>
      <c r="C206" s="306"/>
      <c r="D206" s="306"/>
      <c r="E206" s="306"/>
      <c r="F206" s="306"/>
      <c r="G206" s="306"/>
      <c r="H206" s="306"/>
      <c r="I206" s="306"/>
      <c r="J206" s="306"/>
      <c r="K206" s="306"/>
      <c r="L206" s="306"/>
    </row>
    <row r="207" spans="1:13">
      <c r="A207" s="306"/>
      <c r="B207" s="306"/>
      <c r="C207" s="306"/>
      <c r="D207" s="306"/>
      <c r="E207" s="306"/>
      <c r="F207" s="306"/>
      <c r="G207" s="306"/>
      <c r="H207" s="306"/>
      <c r="I207" s="306"/>
      <c r="J207" s="306"/>
      <c r="K207" s="306"/>
      <c r="L207" s="306"/>
      <c r="M207" s="278">
        <v>121</v>
      </c>
    </row>
    <row r="208" spans="1:13">
      <c r="A208" s="306"/>
      <c r="B208" s="306"/>
      <c r="C208" s="306"/>
      <c r="D208" s="306"/>
      <c r="E208" s="306"/>
      <c r="F208" s="306"/>
      <c r="G208" s="306"/>
      <c r="H208" s="306"/>
      <c r="I208" s="306"/>
      <c r="J208" s="306"/>
      <c r="K208" s="306"/>
      <c r="L208" s="306"/>
    </row>
    <row r="209" spans="1:24">
      <c r="A209" s="306"/>
      <c r="B209" s="306"/>
      <c r="C209" s="306"/>
      <c r="D209" s="306"/>
      <c r="E209" s="306"/>
      <c r="F209" s="306"/>
      <c r="G209" s="306"/>
      <c r="H209" s="306"/>
      <c r="I209" s="306"/>
      <c r="J209" s="306"/>
      <c r="K209" s="306"/>
      <c r="L209" s="306"/>
    </row>
    <row r="210" spans="1:24">
      <c r="A210" s="306"/>
      <c r="B210" s="306"/>
      <c r="C210" s="306"/>
      <c r="D210" s="306"/>
      <c r="E210" s="306"/>
      <c r="F210" s="306"/>
      <c r="G210" s="306"/>
      <c r="H210" s="306"/>
      <c r="I210" s="306"/>
      <c r="J210" s="306"/>
      <c r="K210" s="306"/>
      <c r="L210" s="306"/>
    </row>
    <row r="211" spans="1:24">
      <c r="A211" s="306"/>
      <c r="B211" s="306"/>
      <c r="C211" s="306"/>
      <c r="D211" s="306"/>
      <c r="E211" s="306"/>
      <c r="F211" s="306"/>
      <c r="G211" s="306"/>
      <c r="H211" s="306"/>
      <c r="I211" s="306"/>
      <c r="J211" s="306"/>
      <c r="K211" s="306"/>
      <c r="L211" s="923"/>
    </row>
    <row r="212" spans="1:24">
      <c r="A212" s="306"/>
      <c r="B212" s="306"/>
      <c r="C212" s="306"/>
      <c r="D212" s="306"/>
      <c r="E212" s="306"/>
      <c r="F212" s="306"/>
      <c r="G212" s="306"/>
      <c r="H212" s="306"/>
      <c r="I212" s="306"/>
      <c r="J212" s="306"/>
      <c r="K212" s="306"/>
      <c r="L212" s="306"/>
    </row>
    <row r="213" spans="1:24">
      <c r="A213" s="1505" t="s">
        <v>2238</v>
      </c>
      <c r="B213" s="1505"/>
      <c r="C213" s="1505"/>
      <c r="D213" s="1505"/>
      <c r="E213" s="1505"/>
      <c r="F213" s="1505"/>
      <c r="G213" s="1505"/>
      <c r="H213" s="1505"/>
      <c r="I213" s="1505"/>
      <c r="J213" s="1505"/>
      <c r="K213" s="1576"/>
      <c r="L213" s="345"/>
    </row>
    <row r="214" spans="1:24">
      <c r="A214" s="1545" t="s">
        <v>1328</v>
      </c>
      <c r="B214" s="1545"/>
      <c r="C214" s="1545"/>
      <c r="D214" s="1545"/>
      <c r="E214" s="1545"/>
      <c r="F214" s="1545"/>
      <c r="G214" s="1545"/>
      <c r="H214" s="1545"/>
      <c r="I214" s="1545"/>
      <c r="J214" s="1545"/>
      <c r="K214" s="1545"/>
      <c r="L214" s="1545"/>
    </row>
    <row r="215" spans="1:24">
      <c r="A215" s="1545" t="s">
        <v>1329</v>
      </c>
      <c r="B215" s="1545"/>
      <c r="C215" s="1545"/>
      <c r="D215" s="1545"/>
      <c r="E215" s="1545"/>
      <c r="F215" s="1545"/>
      <c r="G215" s="1545"/>
      <c r="H215" s="1545"/>
      <c r="I215" s="1545"/>
      <c r="J215" s="1545"/>
      <c r="K215" s="1545"/>
      <c r="L215" s="1545"/>
      <c r="P215" s="681" t="s">
        <v>2634</v>
      </c>
      <c r="Q215" s="682" t="s">
        <v>2557</v>
      </c>
      <c r="R215" s="684">
        <v>75000</v>
      </c>
      <c r="S215" s="684">
        <v>75000</v>
      </c>
      <c r="T215" s="684">
        <v>75000</v>
      </c>
      <c r="U215" s="733">
        <v>75000</v>
      </c>
      <c r="V215" s="685" t="s">
        <v>1186</v>
      </c>
      <c r="W215" s="686" t="s">
        <v>2559</v>
      </c>
      <c r="X215" s="687" t="s">
        <v>2560</v>
      </c>
    </row>
    <row r="216" spans="1:24">
      <c r="A216" s="1545" t="s">
        <v>398</v>
      </c>
      <c r="B216" s="1545"/>
      <c r="C216" s="1545"/>
      <c r="D216" s="1545"/>
      <c r="E216" s="1545"/>
      <c r="F216" s="1545"/>
      <c r="G216" s="1545"/>
      <c r="H216" s="1545"/>
      <c r="I216" s="1545"/>
      <c r="J216" s="1545"/>
      <c r="K216" s="1545"/>
      <c r="L216" s="1545"/>
      <c r="P216" s="383" t="s">
        <v>2635</v>
      </c>
      <c r="Q216" s="688"/>
      <c r="R216" s="700"/>
      <c r="S216" s="700"/>
      <c r="T216" s="700"/>
      <c r="U216" s="734"/>
      <c r="V216" s="736" t="s">
        <v>1104</v>
      </c>
      <c r="W216" s="701" t="s">
        <v>2561</v>
      </c>
      <c r="X216" s="692" t="s">
        <v>1733</v>
      </c>
    </row>
    <row r="217" spans="1:24">
      <c r="A217" s="277" t="s">
        <v>2230</v>
      </c>
      <c r="P217" s="681" t="s">
        <v>2636</v>
      </c>
      <c r="Q217" s="694"/>
      <c r="R217" s="319">
        <v>150000</v>
      </c>
      <c r="S217" s="319">
        <v>150000</v>
      </c>
      <c r="T217" s="319">
        <v>150000</v>
      </c>
      <c r="U217" s="319">
        <v>150000</v>
      </c>
      <c r="V217" s="685" t="s">
        <v>2558</v>
      </c>
      <c r="W217" s="686" t="s">
        <v>2563</v>
      </c>
      <c r="X217" s="687" t="s">
        <v>2560</v>
      </c>
    </row>
    <row r="218" spans="1:24">
      <c r="A218" s="277" t="s">
        <v>2229</v>
      </c>
      <c r="B218" s="277"/>
      <c r="C218" s="277"/>
      <c r="D218" s="277"/>
      <c r="E218" s="277"/>
      <c r="F218" s="277"/>
      <c r="G218" s="277"/>
      <c r="H218" s="277"/>
      <c r="I218" s="277"/>
      <c r="J218" s="277"/>
      <c r="K218" s="277"/>
      <c r="L218" s="306"/>
      <c r="P218" s="383" t="s">
        <v>2637</v>
      </c>
      <c r="Q218" s="698"/>
      <c r="R218" s="294"/>
      <c r="S218" s="294"/>
      <c r="T218" s="294"/>
      <c r="U218" s="294"/>
      <c r="V218" s="691" t="s">
        <v>2565</v>
      </c>
      <c r="W218" s="701" t="s">
        <v>2566</v>
      </c>
      <c r="X218" s="692" t="s">
        <v>1733</v>
      </c>
    </row>
    <row r="219" spans="1:24">
      <c r="A219" s="277" t="s">
        <v>1481</v>
      </c>
      <c r="B219" s="277"/>
      <c r="C219" s="277"/>
      <c r="D219" s="277"/>
      <c r="E219" s="277"/>
      <c r="F219" s="277"/>
      <c r="G219" s="277"/>
      <c r="H219" s="277"/>
      <c r="I219" s="277"/>
      <c r="J219" s="277"/>
      <c r="K219" s="277"/>
      <c r="L219" s="306"/>
      <c r="P219" s="681" t="s">
        <v>2568</v>
      </c>
      <c r="Q219" s="682"/>
      <c r="R219" s="319">
        <v>75000</v>
      </c>
      <c r="S219" s="319">
        <v>75000</v>
      </c>
      <c r="T219" s="319">
        <v>75000</v>
      </c>
      <c r="U219" s="319">
        <v>75000</v>
      </c>
      <c r="V219" s="690" t="s">
        <v>2558</v>
      </c>
      <c r="W219" s="686" t="s">
        <v>2563</v>
      </c>
      <c r="X219" s="703" t="s">
        <v>2560</v>
      </c>
    </row>
    <row r="220" spans="1:24">
      <c r="A220" s="277" t="s">
        <v>399</v>
      </c>
      <c r="B220" s="1036" t="s">
        <v>2758</v>
      </c>
      <c r="C220" s="277"/>
      <c r="D220" s="277"/>
      <c r="E220" s="277"/>
      <c r="F220" s="277"/>
      <c r="G220" s="277"/>
      <c r="H220" s="277"/>
      <c r="I220" s="277"/>
      <c r="J220" s="277"/>
      <c r="K220" s="277"/>
      <c r="L220" s="306"/>
      <c r="P220" s="383" t="s">
        <v>2564</v>
      </c>
      <c r="Q220" s="698"/>
      <c r="R220" s="300"/>
      <c r="S220" s="300"/>
      <c r="T220" s="300"/>
      <c r="U220" s="300"/>
      <c r="V220" s="691" t="s">
        <v>2569</v>
      </c>
      <c r="W220" s="701" t="s">
        <v>2566</v>
      </c>
      <c r="X220" s="692" t="s">
        <v>1733</v>
      </c>
    </row>
    <row r="221" spans="1:24">
      <c r="A221" s="107"/>
      <c r="B221" s="279"/>
      <c r="C221" s="279"/>
      <c r="D221" s="280" t="s">
        <v>403</v>
      </c>
      <c r="E221" s="1435" t="s">
        <v>404</v>
      </c>
      <c r="F221" s="1436"/>
      <c r="G221" s="1436"/>
      <c r="H221" s="1553"/>
      <c r="I221" s="280" t="s">
        <v>406</v>
      </c>
      <c r="J221" s="280" t="s">
        <v>408</v>
      </c>
      <c r="K221" s="281" t="s">
        <v>410</v>
      </c>
      <c r="L221" s="280" t="s">
        <v>1039</v>
      </c>
      <c r="P221" s="681" t="s">
        <v>2584</v>
      </c>
      <c r="Q221" s="682"/>
      <c r="R221" s="346">
        <v>20000</v>
      </c>
      <c r="S221" s="346">
        <v>20000</v>
      </c>
      <c r="T221" s="346">
        <v>20000</v>
      </c>
      <c r="U221" s="346">
        <v>20000</v>
      </c>
      <c r="V221" s="684" t="s">
        <v>2558</v>
      </c>
      <c r="W221" s="705" t="s">
        <v>2585</v>
      </c>
      <c r="X221" s="706" t="s">
        <v>2560</v>
      </c>
    </row>
    <row r="222" spans="1:24">
      <c r="A222" s="282" t="s">
        <v>401</v>
      </c>
      <c r="B222" s="282" t="s">
        <v>130</v>
      </c>
      <c r="C222" s="282" t="s">
        <v>402</v>
      </c>
      <c r="D222" s="283" t="s">
        <v>411</v>
      </c>
      <c r="E222" s="280">
        <v>2561</v>
      </c>
      <c r="F222" s="280">
        <v>2562</v>
      </c>
      <c r="G222" s="280">
        <v>2563</v>
      </c>
      <c r="H222" s="280">
        <v>2564</v>
      </c>
      <c r="I222" s="282" t="s">
        <v>407</v>
      </c>
      <c r="J222" s="282" t="s">
        <v>409</v>
      </c>
      <c r="K222" s="283" t="s">
        <v>494</v>
      </c>
      <c r="L222" s="282" t="s">
        <v>1330</v>
      </c>
      <c r="P222" s="382" t="s">
        <v>2586</v>
      </c>
      <c r="Q222" s="695"/>
      <c r="R222" s="294"/>
      <c r="S222" s="294"/>
      <c r="T222" s="294"/>
      <c r="U222" s="294"/>
      <c r="V222" s="689" t="s">
        <v>2582</v>
      </c>
      <c r="W222" s="694" t="s">
        <v>2587</v>
      </c>
      <c r="X222" s="710" t="s">
        <v>1733</v>
      </c>
    </row>
    <row r="223" spans="1:24">
      <c r="A223" s="282"/>
      <c r="B223" s="282"/>
      <c r="C223" s="282"/>
      <c r="D223" s="282" t="s">
        <v>412</v>
      </c>
      <c r="E223" s="282" t="s">
        <v>405</v>
      </c>
      <c r="F223" s="282" t="s">
        <v>405</v>
      </c>
      <c r="G223" s="282" t="s">
        <v>405</v>
      </c>
      <c r="H223" s="282" t="s">
        <v>405</v>
      </c>
      <c r="I223" s="282"/>
      <c r="J223" s="282"/>
      <c r="K223" s="283" t="s">
        <v>495</v>
      </c>
      <c r="L223" s="282" t="s">
        <v>1331</v>
      </c>
      <c r="P223" s="383"/>
      <c r="Q223" s="699"/>
      <c r="R223" s="300"/>
      <c r="S223" s="300"/>
      <c r="T223" s="300"/>
      <c r="U223" s="300"/>
      <c r="V223" s="700"/>
      <c r="W223" s="707"/>
      <c r="X223" s="708"/>
    </row>
    <row r="224" spans="1:24">
      <c r="A224" s="292">
        <v>1</v>
      </c>
      <c r="B224" s="326" t="s">
        <v>2285</v>
      </c>
      <c r="C224" s="287" t="s">
        <v>2288</v>
      </c>
      <c r="D224" s="120" t="s">
        <v>798</v>
      </c>
      <c r="E224" s="291">
        <v>20000</v>
      </c>
      <c r="F224" s="290">
        <v>20000</v>
      </c>
      <c r="G224" s="291">
        <v>20000</v>
      </c>
      <c r="H224" s="290">
        <v>20000</v>
      </c>
      <c r="I224" s="292" t="s">
        <v>1187</v>
      </c>
      <c r="J224" s="293" t="s">
        <v>2325</v>
      </c>
      <c r="K224" s="292" t="s">
        <v>1514</v>
      </c>
      <c r="L224" s="292" t="s">
        <v>2548</v>
      </c>
    </row>
    <row r="225" spans="1:13">
      <c r="A225" s="298"/>
      <c r="B225" s="328" t="s">
        <v>2286</v>
      </c>
      <c r="C225" s="296" t="s">
        <v>2289</v>
      </c>
      <c r="D225" s="98"/>
      <c r="E225" s="298"/>
      <c r="F225" s="297"/>
      <c r="G225" s="298"/>
      <c r="H225" s="297"/>
      <c r="I225" s="298" t="s">
        <v>1305</v>
      </c>
      <c r="J225" s="297" t="s">
        <v>2326</v>
      </c>
      <c r="K225" s="298" t="s">
        <v>1515</v>
      </c>
      <c r="L225" s="298" t="s">
        <v>2549</v>
      </c>
    </row>
    <row r="226" spans="1:13">
      <c r="A226" s="303"/>
      <c r="B226" s="325" t="s">
        <v>2287</v>
      </c>
      <c r="C226" s="300"/>
      <c r="D226" s="325"/>
      <c r="E226" s="300"/>
      <c r="F226" s="325"/>
      <c r="G226" s="300"/>
      <c r="H226" s="325"/>
      <c r="I226" s="300"/>
      <c r="J226" s="304" t="s">
        <v>2327</v>
      </c>
      <c r="K226" s="300"/>
      <c r="L226" s="300"/>
    </row>
    <row r="227" spans="1:13">
      <c r="A227" s="292">
        <v>2</v>
      </c>
      <c r="B227" s="326" t="s">
        <v>3278</v>
      </c>
      <c r="C227" s="287" t="s">
        <v>2315</v>
      </c>
      <c r="D227" s="120" t="s">
        <v>798</v>
      </c>
      <c r="E227" s="291">
        <v>20000</v>
      </c>
      <c r="F227" s="290">
        <v>20000</v>
      </c>
      <c r="G227" s="291">
        <v>20000</v>
      </c>
      <c r="H227" s="290">
        <v>20000</v>
      </c>
      <c r="I227" s="292" t="s">
        <v>1187</v>
      </c>
      <c r="J227" s="293" t="s">
        <v>1312</v>
      </c>
      <c r="K227" s="292" t="s">
        <v>1514</v>
      </c>
      <c r="L227" s="292" t="s">
        <v>2548</v>
      </c>
      <c r="M227" s="1130"/>
    </row>
    <row r="228" spans="1:13">
      <c r="A228" s="298"/>
      <c r="B228" s="328" t="s">
        <v>3279</v>
      </c>
      <c r="C228" s="296" t="s">
        <v>2316</v>
      </c>
      <c r="D228" s="98"/>
      <c r="E228" s="298"/>
      <c r="F228" s="297"/>
      <c r="G228" s="298"/>
      <c r="H228" s="297"/>
      <c r="I228" s="298" t="s">
        <v>1305</v>
      </c>
      <c r="J228" s="297" t="s">
        <v>1313</v>
      </c>
      <c r="K228" s="298" t="s">
        <v>1515</v>
      </c>
      <c r="L228" s="298" t="s">
        <v>2550</v>
      </c>
    </row>
    <row r="229" spans="1:13">
      <c r="A229" s="303"/>
      <c r="B229" s="325" t="s">
        <v>3240</v>
      </c>
      <c r="C229" s="300" t="s">
        <v>1868</v>
      </c>
      <c r="D229" s="325"/>
      <c r="E229" s="300"/>
      <c r="F229" s="325"/>
      <c r="G229" s="300"/>
      <c r="H229" s="325"/>
      <c r="I229" s="300"/>
      <c r="J229" s="325"/>
      <c r="K229" s="300"/>
      <c r="L229" s="300"/>
    </row>
    <row r="230" spans="1:13">
      <c r="A230" s="292">
        <v>3</v>
      </c>
      <c r="B230" s="326" t="s">
        <v>2310</v>
      </c>
      <c r="C230" s="287" t="s">
        <v>2313</v>
      </c>
      <c r="D230" s="120" t="s">
        <v>798</v>
      </c>
      <c r="E230" s="291">
        <v>20000</v>
      </c>
      <c r="F230" s="290">
        <v>20000</v>
      </c>
      <c r="G230" s="291">
        <v>20000</v>
      </c>
      <c r="H230" s="290">
        <v>20000</v>
      </c>
      <c r="I230" s="292" t="s">
        <v>1187</v>
      </c>
      <c r="J230" s="287" t="s">
        <v>2323</v>
      </c>
      <c r="K230" s="292" t="s">
        <v>1514</v>
      </c>
      <c r="L230" s="292" t="s">
        <v>2548</v>
      </c>
      <c r="M230" s="1130"/>
    </row>
    <row r="231" spans="1:13">
      <c r="A231" s="298"/>
      <c r="B231" s="328" t="s">
        <v>2312</v>
      </c>
      <c r="C231" s="296" t="s">
        <v>2314</v>
      </c>
      <c r="D231" s="98"/>
      <c r="E231" s="298"/>
      <c r="F231" s="297"/>
      <c r="G231" s="298"/>
      <c r="H231" s="297"/>
      <c r="I231" s="298" t="s">
        <v>1305</v>
      </c>
      <c r="J231" s="296" t="s">
        <v>2324</v>
      </c>
      <c r="K231" s="298" t="s">
        <v>1515</v>
      </c>
      <c r="L231" s="298" t="s">
        <v>2551</v>
      </c>
    </row>
    <row r="232" spans="1:13">
      <c r="A232" s="303"/>
      <c r="B232" s="325" t="s">
        <v>2311</v>
      </c>
      <c r="C232" s="300"/>
      <c r="D232" s="325"/>
      <c r="E232" s="300"/>
      <c r="F232" s="325"/>
      <c r="G232" s="300"/>
      <c r="H232" s="325"/>
      <c r="I232" s="300"/>
      <c r="J232" s="300"/>
      <c r="K232" s="300"/>
      <c r="L232" s="300"/>
      <c r="M232" s="278">
        <v>122</v>
      </c>
    </row>
    <row r="233" spans="1:13">
      <c r="L233" s="923"/>
    </row>
    <row r="235" spans="1:13">
      <c r="A235" s="107"/>
      <c r="B235" s="279"/>
      <c r="C235" s="279"/>
      <c r="D235" s="280" t="s">
        <v>403</v>
      </c>
      <c r="E235" s="1435" t="s">
        <v>404</v>
      </c>
      <c r="F235" s="1436"/>
      <c r="G235" s="1436"/>
      <c r="H235" s="1553"/>
      <c r="I235" s="280" t="s">
        <v>406</v>
      </c>
      <c r="J235" s="280" t="s">
        <v>408</v>
      </c>
      <c r="K235" s="281" t="s">
        <v>410</v>
      </c>
      <c r="L235" s="280" t="s">
        <v>1039</v>
      </c>
    </row>
    <row r="236" spans="1:13">
      <c r="A236" s="282" t="s">
        <v>401</v>
      </c>
      <c r="B236" s="282" t="s">
        <v>130</v>
      </c>
      <c r="C236" s="282" t="s">
        <v>402</v>
      </c>
      <c r="D236" s="283" t="s">
        <v>411</v>
      </c>
      <c r="E236" s="280">
        <v>2561</v>
      </c>
      <c r="F236" s="280">
        <v>2562</v>
      </c>
      <c r="G236" s="280">
        <v>2563</v>
      </c>
      <c r="H236" s="280">
        <v>2564</v>
      </c>
      <c r="I236" s="282" t="s">
        <v>407</v>
      </c>
      <c r="J236" s="282" t="s">
        <v>409</v>
      </c>
      <c r="K236" s="283" t="s">
        <v>494</v>
      </c>
      <c r="L236" s="282" t="s">
        <v>1330</v>
      </c>
    </row>
    <row r="237" spans="1:13">
      <c r="A237" s="282"/>
      <c r="B237" s="282"/>
      <c r="C237" s="282"/>
      <c r="D237" s="282" t="s">
        <v>412</v>
      </c>
      <c r="E237" s="282" t="s">
        <v>405</v>
      </c>
      <c r="F237" s="282" t="s">
        <v>405</v>
      </c>
      <c r="G237" s="282" t="s">
        <v>405</v>
      </c>
      <c r="H237" s="282" t="s">
        <v>405</v>
      </c>
      <c r="I237" s="282"/>
      <c r="J237" s="282"/>
      <c r="K237" s="283" t="s">
        <v>495</v>
      </c>
      <c r="L237" s="282" t="s">
        <v>1331</v>
      </c>
    </row>
    <row r="238" spans="1:13">
      <c r="A238" s="292">
        <v>4</v>
      </c>
      <c r="B238" s="326" t="s">
        <v>2317</v>
      </c>
      <c r="C238" s="287" t="s">
        <v>2313</v>
      </c>
      <c r="D238" s="120" t="s">
        <v>798</v>
      </c>
      <c r="E238" s="291">
        <v>20000</v>
      </c>
      <c r="F238" s="290">
        <v>20000</v>
      </c>
      <c r="G238" s="291">
        <v>20000</v>
      </c>
      <c r="H238" s="290">
        <v>20000</v>
      </c>
      <c r="I238" s="292" t="s">
        <v>1187</v>
      </c>
      <c r="J238" s="287" t="s">
        <v>2323</v>
      </c>
      <c r="K238" s="292" t="s">
        <v>1514</v>
      </c>
      <c r="L238" s="292" t="s">
        <v>2548</v>
      </c>
      <c r="M238" s="1154"/>
    </row>
    <row r="239" spans="1:13">
      <c r="A239" s="298"/>
      <c r="B239" s="328" t="s">
        <v>2318</v>
      </c>
      <c r="C239" s="296" t="s">
        <v>2314</v>
      </c>
      <c r="D239" s="98"/>
      <c r="E239" s="298"/>
      <c r="F239" s="297"/>
      <c r="G239" s="298"/>
      <c r="H239" s="297"/>
      <c r="I239" s="298" t="s">
        <v>1305</v>
      </c>
      <c r="J239" s="296" t="s">
        <v>2324</v>
      </c>
      <c r="K239" s="298" t="s">
        <v>1515</v>
      </c>
      <c r="L239" s="298" t="s">
        <v>2249</v>
      </c>
      <c r="M239" s="345"/>
    </row>
    <row r="240" spans="1:13">
      <c r="A240" s="303"/>
      <c r="B240" s="304" t="s">
        <v>2319</v>
      </c>
      <c r="C240" s="300"/>
      <c r="D240" s="304"/>
      <c r="E240" s="303"/>
      <c r="F240" s="304"/>
      <c r="G240" s="303"/>
      <c r="H240" s="304"/>
      <c r="I240" s="300"/>
      <c r="J240" s="300"/>
      <c r="K240" s="300"/>
      <c r="L240" s="303" t="s">
        <v>2552</v>
      </c>
      <c r="M240" s="345"/>
    </row>
    <row r="241" spans="1:13">
      <c r="A241" s="292">
        <v>5</v>
      </c>
      <c r="B241" s="326" t="s">
        <v>2320</v>
      </c>
      <c r="C241" s="287" t="s">
        <v>2313</v>
      </c>
      <c r="D241" s="120" t="s">
        <v>798</v>
      </c>
      <c r="E241" s="291">
        <v>20000</v>
      </c>
      <c r="F241" s="290">
        <v>20000</v>
      </c>
      <c r="G241" s="291">
        <v>20000</v>
      </c>
      <c r="H241" s="290">
        <v>20000</v>
      </c>
      <c r="I241" s="292" t="s">
        <v>1187</v>
      </c>
      <c r="J241" s="287" t="s">
        <v>2323</v>
      </c>
      <c r="K241" s="292" t="s">
        <v>1514</v>
      </c>
      <c r="L241" s="292" t="s">
        <v>2548</v>
      </c>
      <c r="M241" s="345"/>
    </row>
    <row r="242" spans="1:13">
      <c r="A242" s="298"/>
      <c r="B242" s="328" t="s">
        <v>2321</v>
      </c>
      <c r="C242" s="296" t="s">
        <v>2314</v>
      </c>
      <c r="D242" s="98"/>
      <c r="E242" s="298"/>
      <c r="F242" s="297"/>
      <c r="G242" s="298"/>
      <c r="H242" s="297"/>
      <c r="I242" s="298" t="s">
        <v>1305</v>
      </c>
      <c r="J242" s="296" t="s">
        <v>2324</v>
      </c>
      <c r="K242" s="298" t="s">
        <v>1515</v>
      </c>
      <c r="L242" s="298" t="s">
        <v>2553</v>
      </c>
      <c r="M242" s="345"/>
    </row>
    <row r="243" spans="1:13">
      <c r="A243" s="303"/>
      <c r="B243" s="304" t="s">
        <v>2322</v>
      </c>
      <c r="C243" s="300"/>
      <c r="D243" s="304"/>
      <c r="E243" s="303"/>
      <c r="F243" s="304"/>
      <c r="G243" s="303"/>
      <c r="H243" s="304"/>
      <c r="I243" s="300"/>
      <c r="J243" s="300"/>
      <c r="K243" s="300"/>
      <c r="L243" s="303"/>
      <c r="M243" s="345"/>
    </row>
    <row r="244" spans="1:13">
      <c r="A244" s="279">
        <v>6</v>
      </c>
      <c r="B244" s="326" t="s">
        <v>2328</v>
      </c>
      <c r="C244" s="287" t="s">
        <v>2313</v>
      </c>
      <c r="D244" s="120" t="s">
        <v>798</v>
      </c>
      <c r="E244" s="291">
        <v>20000</v>
      </c>
      <c r="F244" s="290">
        <v>20000</v>
      </c>
      <c r="G244" s="291">
        <v>20000</v>
      </c>
      <c r="H244" s="290">
        <v>20000</v>
      </c>
      <c r="I244" s="292" t="s">
        <v>1187</v>
      </c>
      <c r="J244" s="287" t="s">
        <v>2323</v>
      </c>
      <c r="K244" s="292" t="s">
        <v>1514</v>
      </c>
      <c r="L244" s="292" t="s">
        <v>2554</v>
      </c>
      <c r="M244" s="1154"/>
    </row>
    <row r="245" spans="1:13">
      <c r="A245" s="294"/>
      <c r="B245" s="328" t="s">
        <v>2329</v>
      </c>
      <c r="C245" s="296" t="s">
        <v>2314</v>
      </c>
      <c r="D245" s="98"/>
      <c r="E245" s="298"/>
      <c r="F245" s="297"/>
      <c r="G245" s="298"/>
      <c r="H245" s="297"/>
      <c r="I245" s="298" t="s">
        <v>1305</v>
      </c>
      <c r="J245" s="296" t="s">
        <v>2324</v>
      </c>
      <c r="K245" s="298" t="s">
        <v>1515</v>
      </c>
      <c r="L245" s="298" t="s">
        <v>2555</v>
      </c>
      <c r="M245" s="345"/>
    </row>
    <row r="246" spans="1:13">
      <c r="A246" s="300"/>
      <c r="B246" s="325" t="s">
        <v>2330</v>
      </c>
      <c r="C246" s="300"/>
      <c r="D246" s="325"/>
      <c r="E246" s="300"/>
      <c r="F246" s="325"/>
      <c r="G246" s="300"/>
      <c r="H246" s="325"/>
      <c r="I246" s="300"/>
      <c r="J246" s="300"/>
      <c r="K246" s="300"/>
      <c r="L246" s="300" t="s">
        <v>2249</v>
      </c>
      <c r="M246" s="345"/>
    </row>
    <row r="247" spans="1:13">
      <c r="A247" s="279">
        <v>7</v>
      </c>
      <c r="B247" s="84" t="s">
        <v>867</v>
      </c>
      <c r="C247" s="133" t="s">
        <v>2331</v>
      </c>
      <c r="D247" s="1044" t="s">
        <v>1335</v>
      </c>
      <c r="E247" s="291">
        <v>10000</v>
      </c>
      <c r="F247" s="290">
        <v>10000</v>
      </c>
      <c r="G247" s="291">
        <v>10000</v>
      </c>
      <c r="H247" s="290">
        <v>10000</v>
      </c>
      <c r="I247" s="292" t="s">
        <v>1337</v>
      </c>
      <c r="J247" s="1044" t="s">
        <v>2333</v>
      </c>
      <c r="K247" s="292" t="s">
        <v>1217</v>
      </c>
      <c r="L247" s="292" t="s">
        <v>2556</v>
      </c>
      <c r="M247" s="306"/>
    </row>
    <row r="248" spans="1:13">
      <c r="A248" s="294"/>
      <c r="B248" s="68"/>
      <c r="C248" s="66" t="s">
        <v>2332</v>
      </c>
      <c r="D248" s="244" t="s">
        <v>1336</v>
      </c>
      <c r="E248" s="298"/>
      <c r="F248" s="297"/>
      <c r="G248" s="298"/>
      <c r="H248" s="297"/>
      <c r="I248" s="298" t="s">
        <v>1338</v>
      </c>
      <c r="J248" s="33" t="s">
        <v>2334</v>
      </c>
      <c r="K248" s="298" t="s">
        <v>1218</v>
      </c>
      <c r="L248" s="298" t="s">
        <v>2249</v>
      </c>
      <c r="M248" s="306"/>
    </row>
    <row r="249" spans="1:13">
      <c r="A249" s="300"/>
      <c r="B249" s="325"/>
      <c r="C249" s="300" t="s">
        <v>1336</v>
      </c>
      <c r="D249" s="325"/>
      <c r="E249" s="300"/>
      <c r="F249" s="325"/>
      <c r="G249" s="300"/>
      <c r="H249" s="325"/>
      <c r="I249" s="300"/>
      <c r="J249" s="325"/>
      <c r="K249" s="300"/>
      <c r="L249" s="300"/>
      <c r="M249" s="306"/>
    </row>
    <row r="250" spans="1:13">
      <c r="A250" s="779" t="s">
        <v>26</v>
      </c>
      <c r="B250" s="612" t="s">
        <v>2697</v>
      </c>
      <c r="C250" s="420" t="s">
        <v>164</v>
      </c>
      <c r="D250" s="613" t="s">
        <v>164</v>
      </c>
      <c r="E250" s="436">
        <f>SUM(E247:E249,E244,E241,E238,E230,E227,E224)</f>
        <v>130000</v>
      </c>
      <c r="F250" s="436">
        <f t="shared" ref="F250:H250" si="2">SUM(F247:F249,F244,F241,F238,F230,F227,F224)</f>
        <v>130000</v>
      </c>
      <c r="G250" s="436">
        <f t="shared" si="2"/>
        <v>130000</v>
      </c>
      <c r="H250" s="436">
        <f t="shared" si="2"/>
        <v>130000</v>
      </c>
      <c r="I250" s="612" t="s">
        <v>164</v>
      </c>
      <c r="J250" s="420" t="s">
        <v>164</v>
      </c>
      <c r="K250" s="613" t="s">
        <v>164</v>
      </c>
      <c r="L250" s="613" t="s">
        <v>164</v>
      </c>
      <c r="M250" s="306"/>
    </row>
    <row r="251" spans="1:13">
      <c r="A251" s="345"/>
      <c r="B251" s="433"/>
      <c r="C251" s="433"/>
      <c r="D251" s="433"/>
      <c r="E251" s="355"/>
      <c r="F251" s="355"/>
      <c r="G251" s="355"/>
      <c r="H251" s="355"/>
      <c r="I251" s="433"/>
      <c r="J251" s="433"/>
      <c r="K251" s="433"/>
      <c r="L251" s="433"/>
      <c r="M251" s="306"/>
    </row>
    <row r="252" spans="1:13">
      <c r="A252" s="345"/>
      <c r="B252" s="433"/>
      <c r="C252" s="433"/>
      <c r="D252" s="433"/>
      <c r="E252" s="355"/>
      <c r="F252" s="355"/>
      <c r="G252" s="355"/>
      <c r="H252" s="355"/>
      <c r="I252" s="433"/>
      <c r="J252" s="433"/>
      <c r="K252" s="433"/>
      <c r="L252" s="433"/>
      <c r="M252" s="306">
        <v>123</v>
      </c>
    </row>
    <row r="253" spans="1:13">
      <c r="A253" s="345"/>
      <c r="B253" s="433"/>
      <c r="C253" s="433"/>
      <c r="D253" s="433"/>
      <c r="E253" s="355"/>
      <c r="F253" s="355"/>
      <c r="G253" s="355"/>
      <c r="H253" s="355"/>
      <c r="I253" s="433"/>
      <c r="J253" s="433"/>
      <c r="K253" s="433"/>
      <c r="M253" s="306"/>
    </row>
    <row r="254" spans="1:13">
      <c r="A254" s="345"/>
      <c r="B254" s="433"/>
      <c r="C254" s="433"/>
      <c r="D254" s="433"/>
      <c r="E254" s="355"/>
      <c r="F254" s="355"/>
      <c r="G254" s="355"/>
      <c r="H254" s="355"/>
      <c r="I254" s="433"/>
      <c r="J254" s="433"/>
      <c r="K254" s="433"/>
      <c r="L254" s="923"/>
      <c r="M254" s="306"/>
    </row>
    <row r="255" spans="1:13">
      <c r="A255" s="345"/>
      <c r="B255" s="1036" t="s">
        <v>2762</v>
      </c>
      <c r="C255" s="433"/>
      <c r="D255" s="433"/>
      <c r="E255" s="355"/>
      <c r="F255" s="355"/>
      <c r="G255" s="355"/>
      <c r="H255" s="355"/>
      <c r="I255" s="433"/>
      <c r="J255" s="433"/>
      <c r="K255" s="433"/>
      <c r="L255" s="433"/>
      <c r="M255" s="306"/>
    </row>
    <row r="256" spans="1:13">
      <c r="A256" s="107"/>
      <c r="B256" s="279"/>
      <c r="C256" s="279"/>
      <c r="D256" s="280" t="s">
        <v>403</v>
      </c>
      <c r="E256" s="1435" t="s">
        <v>404</v>
      </c>
      <c r="F256" s="1436"/>
      <c r="G256" s="1436"/>
      <c r="H256" s="1553"/>
      <c r="I256" s="280" t="s">
        <v>406</v>
      </c>
      <c r="J256" s="280" t="s">
        <v>408</v>
      </c>
      <c r="K256" s="281" t="s">
        <v>410</v>
      </c>
      <c r="L256" s="280" t="s">
        <v>1039</v>
      </c>
      <c r="M256" s="297"/>
    </row>
    <row r="257" spans="1:13">
      <c r="A257" s="282" t="s">
        <v>401</v>
      </c>
      <c r="B257" s="282" t="s">
        <v>130</v>
      </c>
      <c r="C257" s="282" t="s">
        <v>402</v>
      </c>
      <c r="D257" s="283" t="s">
        <v>411</v>
      </c>
      <c r="E257" s="280">
        <v>2561</v>
      </c>
      <c r="F257" s="280">
        <v>2562</v>
      </c>
      <c r="G257" s="280">
        <v>2563</v>
      </c>
      <c r="H257" s="280">
        <v>2564</v>
      </c>
      <c r="I257" s="282" t="s">
        <v>407</v>
      </c>
      <c r="J257" s="282" t="s">
        <v>409</v>
      </c>
      <c r="K257" s="283" t="s">
        <v>494</v>
      </c>
      <c r="L257" s="282" t="s">
        <v>1330</v>
      </c>
      <c r="M257" s="297"/>
    </row>
    <row r="258" spans="1:13">
      <c r="A258" s="282"/>
      <c r="B258" s="282"/>
      <c r="C258" s="282"/>
      <c r="D258" s="282" t="s">
        <v>412</v>
      </c>
      <c r="E258" s="282" t="s">
        <v>405</v>
      </c>
      <c r="F258" s="282" t="s">
        <v>405</v>
      </c>
      <c r="G258" s="282" t="s">
        <v>405</v>
      </c>
      <c r="H258" s="282" t="s">
        <v>405</v>
      </c>
      <c r="I258" s="282"/>
      <c r="J258" s="282"/>
      <c r="K258" s="283" t="s">
        <v>495</v>
      </c>
      <c r="L258" s="282" t="s">
        <v>1331</v>
      </c>
    </row>
    <row r="259" spans="1:13">
      <c r="A259" s="292">
        <v>1</v>
      </c>
      <c r="B259" s="761" t="s">
        <v>2658</v>
      </c>
      <c r="C259" s="681" t="s">
        <v>2634</v>
      </c>
      <c r="D259" s="419" t="s">
        <v>2668</v>
      </c>
      <c r="E259" s="684">
        <v>75000</v>
      </c>
      <c r="F259" s="684">
        <v>75000</v>
      </c>
      <c r="G259" s="684">
        <v>75000</v>
      </c>
      <c r="H259" s="733">
        <v>75000</v>
      </c>
      <c r="I259" s="685" t="s">
        <v>1186</v>
      </c>
      <c r="J259" s="681" t="s">
        <v>2559</v>
      </c>
      <c r="K259" s="758" t="s">
        <v>2560</v>
      </c>
      <c r="L259" s="292" t="s">
        <v>477</v>
      </c>
    </row>
    <row r="260" spans="1:13">
      <c r="A260" s="303"/>
      <c r="B260" s="697"/>
      <c r="C260" s="383" t="s">
        <v>2635</v>
      </c>
      <c r="D260" s="762"/>
      <c r="E260" s="700"/>
      <c r="F260" s="700"/>
      <c r="G260" s="700"/>
      <c r="H260" s="734"/>
      <c r="I260" s="736" t="s">
        <v>1104</v>
      </c>
      <c r="J260" s="740" t="s">
        <v>2561</v>
      </c>
      <c r="K260" s="759" t="s">
        <v>1733</v>
      </c>
      <c r="L260" s="303"/>
    </row>
    <row r="261" spans="1:13">
      <c r="A261" s="292">
        <v>2</v>
      </c>
      <c r="B261" s="761" t="s">
        <v>2666</v>
      </c>
      <c r="C261" s="681" t="s">
        <v>2663</v>
      </c>
      <c r="D261" s="741" t="s">
        <v>922</v>
      </c>
      <c r="E261" s="291">
        <v>150000</v>
      </c>
      <c r="F261" s="291">
        <v>150000</v>
      </c>
      <c r="G261" s="291">
        <v>150000</v>
      </c>
      <c r="H261" s="291">
        <v>150000</v>
      </c>
      <c r="I261" s="685" t="s">
        <v>1186</v>
      </c>
      <c r="J261" s="681" t="s">
        <v>2563</v>
      </c>
      <c r="K261" s="758" t="s">
        <v>2560</v>
      </c>
      <c r="L261" s="292" t="s">
        <v>2632</v>
      </c>
      <c r="M261" s="1130"/>
    </row>
    <row r="262" spans="1:13">
      <c r="A262" s="303"/>
      <c r="B262" s="697" t="s">
        <v>2665</v>
      </c>
      <c r="C262" s="383" t="s">
        <v>2664</v>
      </c>
      <c r="D262" s="736"/>
      <c r="E262" s="298"/>
      <c r="F262" s="298"/>
      <c r="G262" s="298"/>
      <c r="H262" s="298"/>
      <c r="I262" s="736" t="s">
        <v>1104</v>
      </c>
      <c r="J262" s="383" t="s">
        <v>2566</v>
      </c>
      <c r="K262" s="759" t="s">
        <v>1733</v>
      </c>
      <c r="L262" s="303" t="s">
        <v>2251</v>
      </c>
    </row>
    <row r="263" spans="1:13">
      <c r="A263" s="292">
        <v>3</v>
      </c>
      <c r="B263" s="763" t="s">
        <v>2657</v>
      </c>
      <c r="C263" s="681" t="s">
        <v>2568</v>
      </c>
      <c r="D263" s="741" t="s">
        <v>922</v>
      </c>
      <c r="E263" s="291">
        <v>75000</v>
      </c>
      <c r="F263" s="291">
        <v>75000</v>
      </c>
      <c r="G263" s="291">
        <v>75000</v>
      </c>
      <c r="H263" s="291">
        <v>75000</v>
      </c>
      <c r="I263" s="685" t="s">
        <v>1186</v>
      </c>
      <c r="J263" s="681" t="s">
        <v>2563</v>
      </c>
      <c r="K263" s="760" t="s">
        <v>2560</v>
      </c>
      <c r="L263" s="292" t="s">
        <v>477</v>
      </c>
      <c r="M263" s="1130"/>
    </row>
    <row r="264" spans="1:13">
      <c r="A264" s="303"/>
      <c r="B264" s="764" t="s">
        <v>594</v>
      </c>
      <c r="C264" s="383" t="s">
        <v>2564</v>
      </c>
      <c r="D264" s="741"/>
      <c r="E264" s="303"/>
      <c r="F264" s="303"/>
      <c r="G264" s="303"/>
      <c r="H264" s="303"/>
      <c r="I264" s="741" t="s">
        <v>1104</v>
      </c>
      <c r="J264" s="383" t="s">
        <v>2566</v>
      </c>
      <c r="K264" s="759" t="s">
        <v>1733</v>
      </c>
      <c r="L264" s="298"/>
    </row>
    <row r="265" spans="1:13">
      <c r="A265" s="292">
        <v>4</v>
      </c>
      <c r="B265" s="763" t="s">
        <v>2659</v>
      </c>
      <c r="C265" s="419" t="s">
        <v>2662</v>
      </c>
      <c r="D265" s="681" t="s">
        <v>922</v>
      </c>
      <c r="E265" s="349">
        <v>20000</v>
      </c>
      <c r="F265" s="307">
        <v>20000</v>
      </c>
      <c r="G265" s="307">
        <v>20000</v>
      </c>
      <c r="H265" s="399">
        <v>20000</v>
      </c>
      <c r="I265" s="684" t="s">
        <v>1186</v>
      </c>
      <c r="J265" s="767" t="s">
        <v>2585</v>
      </c>
      <c r="K265" s="685" t="s">
        <v>2560</v>
      </c>
      <c r="L265" s="292" t="s">
        <v>2632</v>
      </c>
    </row>
    <row r="266" spans="1:13">
      <c r="A266" s="298"/>
      <c r="B266" s="757" t="s">
        <v>2661</v>
      </c>
      <c r="C266" s="741" t="s">
        <v>2667</v>
      </c>
      <c r="D266" s="382"/>
      <c r="E266" s="74"/>
      <c r="F266" s="298"/>
      <c r="G266" s="298"/>
      <c r="H266" s="69"/>
      <c r="I266" s="382" t="s">
        <v>1104</v>
      </c>
      <c r="J266" s="765" t="s">
        <v>2587</v>
      </c>
      <c r="K266" s="690" t="s">
        <v>1733</v>
      </c>
      <c r="L266" s="298" t="s">
        <v>2251</v>
      </c>
    </row>
    <row r="267" spans="1:13">
      <c r="A267" s="303"/>
      <c r="B267" s="764" t="s">
        <v>2660</v>
      </c>
      <c r="C267" s="736" t="s">
        <v>592</v>
      </c>
      <c r="D267" s="383"/>
      <c r="E267" s="314"/>
      <c r="F267" s="303"/>
      <c r="G267" s="303"/>
      <c r="H267" s="302"/>
      <c r="I267" s="700"/>
      <c r="J267" s="766"/>
      <c r="K267" s="735"/>
      <c r="L267" s="303"/>
    </row>
    <row r="268" spans="1:13">
      <c r="A268" s="279">
        <v>5</v>
      </c>
      <c r="B268" s="693" t="s">
        <v>2638</v>
      </c>
      <c r="C268" s="681" t="s">
        <v>2734</v>
      </c>
      <c r="D268" s="683" t="s">
        <v>922</v>
      </c>
      <c r="E268" s="319">
        <v>20000</v>
      </c>
      <c r="F268" s="319">
        <v>20000</v>
      </c>
      <c r="G268" s="319">
        <v>20000</v>
      </c>
      <c r="H268" s="319">
        <v>20000</v>
      </c>
      <c r="I268" s="684" t="s">
        <v>2572</v>
      </c>
      <c r="J268" s="705" t="s">
        <v>2579</v>
      </c>
      <c r="K268" s="706" t="s">
        <v>2560</v>
      </c>
      <c r="L268" s="279" t="s">
        <v>477</v>
      </c>
    </row>
    <row r="269" spans="1:13">
      <c r="A269" s="300"/>
      <c r="B269" s="709" t="s">
        <v>2639</v>
      </c>
      <c r="C269" s="383" t="s">
        <v>2735</v>
      </c>
      <c r="D269" s="699"/>
      <c r="E269" s="300"/>
      <c r="F269" s="300"/>
      <c r="G269" s="300"/>
      <c r="H269" s="300"/>
      <c r="I269" s="700" t="s">
        <v>2582</v>
      </c>
      <c r="J269" s="707" t="s">
        <v>2583</v>
      </c>
      <c r="K269" s="708" t="s">
        <v>1733</v>
      </c>
      <c r="L269" s="300"/>
    </row>
    <row r="270" spans="1:13">
      <c r="A270" s="279">
        <v>6</v>
      </c>
      <c r="B270" s="693" t="s">
        <v>2588</v>
      </c>
      <c r="C270" s="681" t="s">
        <v>2578</v>
      </c>
      <c r="D270" s="683" t="s">
        <v>922</v>
      </c>
      <c r="E270" s="319">
        <v>10000</v>
      </c>
      <c r="F270" s="319">
        <v>10000</v>
      </c>
      <c r="G270" s="319">
        <v>10000</v>
      </c>
      <c r="H270" s="319">
        <v>10000</v>
      </c>
      <c r="I270" s="684" t="s">
        <v>2572</v>
      </c>
      <c r="J270" s="705" t="s">
        <v>2589</v>
      </c>
      <c r="K270" s="706" t="s">
        <v>2560</v>
      </c>
      <c r="L270" s="279" t="s">
        <v>477</v>
      </c>
    </row>
    <row r="271" spans="1:13">
      <c r="A271" s="300"/>
      <c r="B271" s="709" t="s">
        <v>2580</v>
      </c>
      <c r="C271" s="383" t="s">
        <v>2581</v>
      </c>
      <c r="D271" s="699"/>
      <c r="E271" s="300"/>
      <c r="F271" s="300"/>
      <c r="G271" s="300"/>
      <c r="H271" s="300"/>
      <c r="I271" s="700" t="s">
        <v>2582</v>
      </c>
      <c r="J271" s="707" t="s">
        <v>2590</v>
      </c>
      <c r="K271" s="708" t="s">
        <v>1733</v>
      </c>
      <c r="L271" s="300"/>
    </row>
    <row r="272" spans="1:13">
      <c r="A272" s="768" t="s">
        <v>26</v>
      </c>
      <c r="B272" s="754" t="s">
        <v>2733</v>
      </c>
      <c r="C272" s="755" t="s">
        <v>164</v>
      </c>
      <c r="D272" s="756" t="s">
        <v>164</v>
      </c>
      <c r="E272" s="769">
        <f>SUM(E270:E271,E268,E265,E263,E261,E259)</f>
        <v>350000</v>
      </c>
      <c r="F272" s="769">
        <f t="shared" ref="F272:H272" si="3">SUM(F270:F271,F268,F265,F263,F261,F259)</f>
        <v>350000</v>
      </c>
      <c r="G272" s="769">
        <f t="shared" si="3"/>
        <v>350000</v>
      </c>
      <c r="H272" s="769">
        <f t="shared" si="3"/>
        <v>350000</v>
      </c>
      <c r="I272" s="754" t="s">
        <v>164</v>
      </c>
      <c r="J272" s="755" t="s">
        <v>164</v>
      </c>
      <c r="K272" s="756" t="s">
        <v>164</v>
      </c>
      <c r="L272" s="756" t="s">
        <v>164</v>
      </c>
    </row>
    <row r="273" spans="1:13">
      <c r="M273" s="278">
        <v>124</v>
      </c>
    </row>
    <row r="275" spans="1:13">
      <c r="L275" s="923"/>
    </row>
    <row r="276" spans="1:13">
      <c r="A276" s="1505" t="s">
        <v>2238</v>
      </c>
      <c r="B276" s="1505"/>
      <c r="C276" s="1505"/>
      <c r="D276" s="1505"/>
      <c r="E276" s="1505"/>
      <c r="F276" s="1505"/>
      <c r="G276" s="1505"/>
      <c r="H276" s="1505"/>
      <c r="I276" s="1505"/>
      <c r="J276" s="1505"/>
      <c r="K276" s="1505"/>
      <c r="L276" s="345"/>
    </row>
    <row r="277" spans="1:13">
      <c r="A277" s="1545" t="s">
        <v>1328</v>
      </c>
      <c r="B277" s="1545"/>
      <c r="C277" s="1545"/>
      <c r="D277" s="1545"/>
      <c r="E277" s="1545"/>
      <c r="F277" s="1545"/>
      <c r="G277" s="1545"/>
      <c r="H277" s="1545"/>
      <c r="I277" s="1545"/>
      <c r="J277" s="1545"/>
      <c r="K277" s="1545"/>
      <c r="L277" s="1545"/>
    </row>
    <row r="278" spans="1:13">
      <c r="A278" s="1545" t="s">
        <v>1329</v>
      </c>
      <c r="B278" s="1545"/>
      <c r="C278" s="1545"/>
      <c r="D278" s="1545"/>
      <c r="E278" s="1545"/>
      <c r="F278" s="1545"/>
      <c r="G278" s="1545"/>
      <c r="H278" s="1545"/>
      <c r="I278" s="1545"/>
      <c r="J278" s="1545"/>
      <c r="K278" s="1545"/>
      <c r="L278" s="1545"/>
    </row>
    <row r="279" spans="1:13">
      <c r="A279" s="1545" t="s">
        <v>398</v>
      </c>
      <c r="B279" s="1545"/>
      <c r="C279" s="1545"/>
      <c r="D279" s="1545"/>
      <c r="E279" s="1545"/>
      <c r="F279" s="1545"/>
      <c r="G279" s="1545"/>
      <c r="H279" s="1545"/>
      <c r="I279" s="1545"/>
      <c r="J279" s="1545"/>
      <c r="K279" s="1545"/>
      <c r="L279" s="1545"/>
    </row>
    <row r="280" spans="1:13">
      <c r="A280" s="104" t="s">
        <v>2228</v>
      </c>
    </row>
    <row r="281" spans="1:13">
      <c r="A281" s="277" t="s">
        <v>2227</v>
      </c>
      <c r="B281" s="277"/>
      <c r="C281" s="277"/>
      <c r="D281" s="277"/>
      <c r="E281" s="277"/>
      <c r="F281" s="277"/>
      <c r="G281" s="277"/>
      <c r="H281" s="277"/>
      <c r="I281" s="277"/>
      <c r="J281" s="277"/>
      <c r="K281" s="277"/>
      <c r="L281" s="306"/>
    </row>
    <row r="282" spans="1:13">
      <c r="A282" s="277" t="s">
        <v>1482</v>
      </c>
      <c r="B282" s="277"/>
      <c r="C282" s="277"/>
      <c r="D282" s="277"/>
      <c r="E282" s="277"/>
      <c r="F282" s="277"/>
      <c r="G282" s="277"/>
      <c r="H282" s="277"/>
      <c r="I282" s="277"/>
      <c r="J282" s="277"/>
      <c r="K282" s="277"/>
      <c r="L282" s="306"/>
    </row>
    <row r="283" spans="1:13">
      <c r="A283" s="277" t="s">
        <v>399</v>
      </c>
      <c r="B283" s="1036" t="s">
        <v>2745</v>
      </c>
      <c r="C283" s="277"/>
      <c r="D283" s="277"/>
      <c r="E283" s="277"/>
      <c r="F283" s="277"/>
      <c r="G283" s="277"/>
      <c r="H283" s="277"/>
      <c r="I283" s="277"/>
      <c r="J283" s="277"/>
      <c r="K283" s="277"/>
      <c r="L283" s="306"/>
    </row>
    <row r="284" spans="1:13">
      <c r="A284" s="107"/>
      <c r="B284" s="279"/>
      <c r="C284" s="279"/>
      <c r="D284" s="280" t="s">
        <v>403</v>
      </c>
      <c r="E284" s="1435" t="s">
        <v>404</v>
      </c>
      <c r="F284" s="1436"/>
      <c r="G284" s="1436"/>
      <c r="H284" s="1553"/>
      <c r="I284" s="280" t="s">
        <v>406</v>
      </c>
      <c r="J284" s="280" t="s">
        <v>408</v>
      </c>
      <c r="K284" s="281" t="s">
        <v>410</v>
      </c>
      <c r="L284" s="280" t="s">
        <v>1039</v>
      </c>
    </row>
    <row r="285" spans="1:13">
      <c r="A285" s="282" t="s">
        <v>401</v>
      </c>
      <c r="B285" s="282" t="s">
        <v>130</v>
      </c>
      <c r="C285" s="282" t="s">
        <v>402</v>
      </c>
      <c r="D285" s="283" t="s">
        <v>411</v>
      </c>
      <c r="E285" s="280">
        <v>2561</v>
      </c>
      <c r="F285" s="280">
        <v>2562</v>
      </c>
      <c r="G285" s="280">
        <v>2563</v>
      </c>
      <c r="H285" s="280">
        <v>2564</v>
      </c>
      <c r="I285" s="282" t="s">
        <v>407</v>
      </c>
      <c r="J285" s="282" t="s">
        <v>409</v>
      </c>
      <c r="K285" s="283" t="s">
        <v>494</v>
      </c>
      <c r="L285" s="282" t="s">
        <v>1330</v>
      </c>
    </row>
    <row r="286" spans="1:13">
      <c r="A286" s="282"/>
      <c r="B286" s="282"/>
      <c r="C286" s="282"/>
      <c r="D286" s="282" t="s">
        <v>412</v>
      </c>
      <c r="E286" s="282" t="s">
        <v>405</v>
      </c>
      <c r="F286" s="282" t="s">
        <v>405</v>
      </c>
      <c r="G286" s="282" t="s">
        <v>405</v>
      </c>
      <c r="H286" s="282" t="s">
        <v>405</v>
      </c>
      <c r="I286" s="282"/>
      <c r="J286" s="282"/>
      <c r="K286" s="283" t="s">
        <v>495</v>
      </c>
      <c r="L286" s="282" t="s">
        <v>1331</v>
      </c>
    </row>
    <row r="287" spans="1:13">
      <c r="A287" s="279">
        <v>1</v>
      </c>
      <c r="B287" s="84" t="s">
        <v>2748</v>
      </c>
      <c r="C287" s="287" t="s">
        <v>2746</v>
      </c>
      <c r="D287" s="341" t="s">
        <v>922</v>
      </c>
      <c r="E287" s="291">
        <v>20000</v>
      </c>
      <c r="F287" s="291">
        <v>20000</v>
      </c>
      <c r="G287" s="291">
        <v>20000</v>
      </c>
      <c r="H287" s="291">
        <v>20000</v>
      </c>
      <c r="I287" s="292" t="s">
        <v>1412</v>
      </c>
      <c r="J287" s="364" t="s">
        <v>1407</v>
      </c>
      <c r="K287" s="299" t="s">
        <v>1531</v>
      </c>
      <c r="L287" s="292" t="s">
        <v>2752</v>
      </c>
    </row>
    <row r="288" spans="1:13">
      <c r="A288" s="294"/>
      <c r="B288" s="68" t="s">
        <v>2749</v>
      </c>
      <c r="C288" s="296" t="s">
        <v>2747</v>
      </c>
      <c r="D288" s="98"/>
      <c r="E288" s="307"/>
      <c r="F288" s="307"/>
      <c r="G288" s="307"/>
      <c r="H288" s="307"/>
      <c r="I288" s="298" t="s">
        <v>1413</v>
      </c>
      <c r="J288" s="365" t="s">
        <v>1408</v>
      </c>
      <c r="K288" s="69" t="s">
        <v>1218</v>
      </c>
      <c r="L288" s="298"/>
    </row>
    <row r="289" spans="1:13">
      <c r="A289" s="294"/>
      <c r="B289" s="68" t="s">
        <v>2751</v>
      </c>
      <c r="C289" s="80" t="s">
        <v>1409</v>
      </c>
      <c r="D289" s="98"/>
      <c r="E289" s="307"/>
      <c r="F289" s="307"/>
      <c r="G289" s="307"/>
      <c r="H289" s="307"/>
      <c r="I289" s="298"/>
      <c r="J289" s="365"/>
      <c r="K289" s="69"/>
      <c r="L289" s="298"/>
    </row>
    <row r="290" spans="1:13">
      <c r="A290" s="300"/>
      <c r="B290" s="330" t="s">
        <v>2750</v>
      </c>
      <c r="C290" s="81"/>
      <c r="D290" s="330"/>
      <c r="E290" s="303"/>
      <c r="F290" s="303"/>
      <c r="G290" s="303"/>
      <c r="H290" s="303"/>
      <c r="I290" s="303"/>
      <c r="J290" s="366" t="s">
        <v>1409</v>
      </c>
      <c r="K290" s="302"/>
      <c r="L290" s="303"/>
    </row>
    <row r="291" spans="1:13">
      <c r="A291" s="955">
        <v>2</v>
      </c>
      <c r="B291" s="288" t="s">
        <v>3290</v>
      </c>
      <c r="C291" s="318" t="s">
        <v>2937</v>
      </c>
      <c r="D291" s="292" t="s">
        <v>1214</v>
      </c>
      <c r="E291" s="291">
        <v>112500</v>
      </c>
      <c r="F291" s="291">
        <v>112500</v>
      </c>
      <c r="G291" s="291">
        <v>112500</v>
      </c>
      <c r="H291" s="291">
        <v>112500</v>
      </c>
      <c r="I291" s="291" t="s">
        <v>1186</v>
      </c>
      <c r="J291" s="318" t="s">
        <v>2983</v>
      </c>
      <c r="K291" s="292" t="s">
        <v>1531</v>
      </c>
      <c r="L291" s="293"/>
      <c r="M291" s="1130"/>
    </row>
    <row r="292" spans="1:13">
      <c r="A292" s="633"/>
      <c r="B292" s="121" t="s">
        <v>3291</v>
      </c>
      <c r="C292" s="324" t="s">
        <v>2938</v>
      </c>
      <c r="D292" s="303"/>
      <c r="E292" s="303"/>
      <c r="F292" s="303"/>
      <c r="G292" s="303"/>
      <c r="H292" s="303"/>
      <c r="I292" s="303" t="s">
        <v>1104</v>
      </c>
      <c r="J292" s="324" t="s">
        <v>2984</v>
      </c>
      <c r="K292" s="303" t="s">
        <v>1218</v>
      </c>
      <c r="L292" s="304"/>
    </row>
    <row r="293" spans="1:13">
      <c r="A293" s="768" t="s">
        <v>26</v>
      </c>
      <c r="B293" s="754" t="s">
        <v>2987</v>
      </c>
      <c r="C293" s="755" t="s">
        <v>164</v>
      </c>
      <c r="D293" s="756" t="s">
        <v>164</v>
      </c>
      <c r="E293" s="769">
        <f>SUM(E287:E291)</f>
        <v>132500</v>
      </c>
      <c r="F293" s="769">
        <f t="shared" ref="F293:H293" si="4">SUM(F287:F291)</f>
        <v>132500</v>
      </c>
      <c r="G293" s="769">
        <f t="shared" si="4"/>
        <v>132500</v>
      </c>
      <c r="H293" s="769">
        <f t="shared" si="4"/>
        <v>132500</v>
      </c>
      <c r="I293" s="754" t="s">
        <v>164</v>
      </c>
      <c r="J293" s="755" t="s">
        <v>164</v>
      </c>
      <c r="K293" s="756" t="s">
        <v>164</v>
      </c>
      <c r="L293" s="756" t="s">
        <v>164</v>
      </c>
      <c r="M293" s="278">
        <v>125</v>
      </c>
    </row>
    <row r="294" spans="1:13">
      <c r="A294" s="277"/>
      <c r="B294" s="277"/>
      <c r="C294" s="277"/>
      <c r="D294" s="277"/>
      <c r="E294" s="277"/>
      <c r="F294" s="277"/>
      <c r="G294" s="277"/>
      <c r="H294" s="277"/>
      <c r="I294" s="277"/>
      <c r="J294" s="277"/>
      <c r="K294" s="277"/>
      <c r="L294" s="306"/>
    </row>
    <row r="295" spans="1:13">
      <c r="A295" s="277"/>
      <c r="B295" s="277"/>
      <c r="C295" s="277"/>
      <c r="D295" s="277"/>
      <c r="E295" s="277"/>
      <c r="F295" s="277"/>
      <c r="G295" s="277"/>
      <c r="H295" s="277"/>
      <c r="I295" s="277"/>
      <c r="J295" s="277"/>
      <c r="K295" s="277"/>
      <c r="L295" s="923"/>
    </row>
    <row r="296" spans="1:13">
      <c r="A296" s="277"/>
      <c r="B296" s="277"/>
      <c r="C296" s="277"/>
      <c r="D296" s="277"/>
      <c r="E296" s="277"/>
      <c r="F296" s="277"/>
      <c r="G296" s="277"/>
      <c r="H296" s="277"/>
      <c r="I296" s="277"/>
      <c r="J296" s="277"/>
      <c r="K296" s="277"/>
      <c r="L296" s="306"/>
    </row>
    <row r="297" spans="1:13">
      <c r="A297" s="277" t="s">
        <v>399</v>
      </c>
      <c r="B297" s="1036" t="s">
        <v>2744</v>
      </c>
      <c r="C297" s="277"/>
      <c r="D297" s="277"/>
      <c r="E297" s="277"/>
      <c r="F297" s="277"/>
      <c r="G297" s="277"/>
      <c r="H297" s="277"/>
      <c r="I297" s="277"/>
      <c r="J297" s="277"/>
      <c r="K297" s="277"/>
      <c r="L297" s="306"/>
    </row>
    <row r="298" spans="1:13">
      <c r="A298" s="107"/>
      <c r="B298" s="279"/>
      <c r="C298" s="279"/>
      <c r="D298" s="280" t="s">
        <v>403</v>
      </c>
      <c r="E298" s="1435" t="s">
        <v>404</v>
      </c>
      <c r="F298" s="1436"/>
      <c r="G298" s="1436"/>
      <c r="H298" s="1553"/>
      <c r="I298" s="280" t="s">
        <v>406</v>
      </c>
      <c r="J298" s="280" t="s">
        <v>408</v>
      </c>
      <c r="K298" s="281" t="s">
        <v>410</v>
      </c>
      <c r="L298" s="280" t="s">
        <v>1039</v>
      </c>
    </row>
    <row r="299" spans="1:13">
      <c r="A299" s="282" t="s">
        <v>401</v>
      </c>
      <c r="B299" s="282" t="s">
        <v>130</v>
      </c>
      <c r="C299" s="282" t="s">
        <v>402</v>
      </c>
      <c r="D299" s="283" t="s">
        <v>411</v>
      </c>
      <c r="E299" s="280">
        <v>2561</v>
      </c>
      <c r="F299" s="280">
        <v>2562</v>
      </c>
      <c r="G299" s="280">
        <v>2563</v>
      </c>
      <c r="H299" s="280">
        <v>2564</v>
      </c>
      <c r="I299" s="282" t="s">
        <v>407</v>
      </c>
      <c r="J299" s="282" t="s">
        <v>409</v>
      </c>
      <c r="K299" s="283" t="s">
        <v>494</v>
      </c>
      <c r="L299" s="282" t="s">
        <v>1330</v>
      </c>
    </row>
    <row r="300" spans="1:13">
      <c r="A300" s="282"/>
      <c r="B300" s="282"/>
      <c r="C300" s="282"/>
      <c r="D300" s="282" t="s">
        <v>412</v>
      </c>
      <c r="E300" s="282" t="s">
        <v>405</v>
      </c>
      <c r="F300" s="282" t="s">
        <v>405</v>
      </c>
      <c r="G300" s="282" t="s">
        <v>405</v>
      </c>
      <c r="H300" s="282" t="s">
        <v>405</v>
      </c>
      <c r="I300" s="282"/>
      <c r="J300" s="282"/>
      <c r="K300" s="283" t="s">
        <v>495</v>
      </c>
      <c r="L300" s="282" t="s">
        <v>1331</v>
      </c>
    </row>
    <row r="301" spans="1:13">
      <c r="A301" s="279">
        <v>1</v>
      </c>
      <c r="B301" s="82" t="s">
        <v>872</v>
      </c>
      <c r="C301" s="152" t="s">
        <v>2618</v>
      </c>
      <c r="D301" s="311" t="s">
        <v>1163</v>
      </c>
      <c r="E301" s="291">
        <v>20000</v>
      </c>
      <c r="F301" s="291">
        <v>20000</v>
      </c>
      <c r="G301" s="291">
        <v>20000</v>
      </c>
      <c r="H301" s="291">
        <v>20000</v>
      </c>
      <c r="I301" s="292" t="s">
        <v>1186</v>
      </c>
      <c r="J301" s="720" t="s">
        <v>1385</v>
      </c>
      <c r="K301" s="292" t="s">
        <v>1217</v>
      </c>
      <c r="L301" s="311" t="s">
        <v>2631</v>
      </c>
    </row>
    <row r="302" spans="1:13">
      <c r="A302" s="300"/>
      <c r="B302" s="161" t="s">
        <v>873</v>
      </c>
      <c r="C302" s="136" t="s">
        <v>2619</v>
      </c>
      <c r="D302" s="314"/>
      <c r="E302" s="303"/>
      <c r="F302" s="303"/>
      <c r="G302" s="303"/>
      <c r="H302" s="303"/>
      <c r="I302" s="303" t="s">
        <v>1104</v>
      </c>
      <c r="J302" s="721" t="s">
        <v>1386</v>
      </c>
      <c r="K302" s="303" t="s">
        <v>1218</v>
      </c>
      <c r="L302" s="74" t="s">
        <v>2251</v>
      </c>
    </row>
    <row r="303" spans="1:13">
      <c r="A303" s="279">
        <v>2</v>
      </c>
      <c r="B303" s="68" t="s">
        <v>2627</v>
      </c>
      <c r="C303" s="66" t="s">
        <v>2620</v>
      </c>
      <c r="D303" s="297" t="s">
        <v>1419</v>
      </c>
      <c r="E303" s="307">
        <v>10000</v>
      </c>
      <c r="F303" s="272">
        <v>10000</v>
      </c>
      <c r="G303" s="307">
        <v>10000</v>
      </c>
      <c r="H303" s="272">
        <v>10000</v>
      </c>
      <c r="I303" s="298" t="s">
        <v>1186</v>
      </c>
      <c r="J303" s="719" t="s">
        <v>2626</v>
      </c>
      <c r="K303" s="292" t="s">
        <v>1217</v>
      </c>
      <c r="L303" s="292" t="s">
        <v>2632</v>
      </c>
    </row>
    <row r="304" spans="1:13">
      <c r="A304" s="300"/>
      <c r="B304" s="68" t="s">
        <v>2628</v>
      </c>
      <c r="C304" s="66" t="s">
        <v>2621</v>
      </c>
      <c r="D304" s="297"/>
      <c r="E304" s="303"/>
      <c r="F304" s="297"/>
      <c r="G304" s="303"/>
      <c r="H304" s="297"/>
      <c r="I304" s="303" t="s">
        <v>1104</v>
      </c>
      <c r="J304" s="719" t="s">
        <v>1381</v>
      </c>
      <c r="K304" s="303" t="s">
        <v>1218</v>
      </c>
      <c r="L304" s="303" t="s">
        <v>2251</v>
      </c>
    </row>
    <row r="305" spans="1:13">
      <c r="A305" s="279">
        <v>3</v>
      </c>
      <c r="B305" s="84" t="s">
        <v>2629</v>
      </c>
      <c r="C305" s="146" t="s">
        <v>2622</v>
      </c>
      <c r="D305" s="311" t="s">
        <v>1163</v>
      </c>
      <c r="E305" s="291">
        <v>10000</v>
      </c>
      <c r="F305" s="291">
        <v>10000</v>
      </c>
      <c r="G305" s="291">
        <v>10000</v>
      </c>
      <c r="H305" s="291">
        <v>10000</v>
      </c>
      <c r="I305" s="292" t="s">
        <v>1186</v>
      </c>
      <c r="J305" s="718" t="s">
        <v>2624</v>
      </c>
      <c r="K305" s="292" t="s">
        <v>1217</v>
      </c>
      <c r="L305" s="292" t="s">
        <v>2633</v>
      </c>
    </row>
    <row r="306" spans="1:13">
      <c r="A306" s="300"/>
      <c r="B306" s="372" t="s">
        <v>2630</v>
      </c>
      <c r="C306" s="79" t="s">
        <v>2623</v>
      </c>
      <c r="D306" s="314"/>
      <c r="E306" s="303"/>
      <c r="F306" s="303"/>
      <c r="G306" s="303"/>
      <c r="H306" s="303"/>
      <c r="I306" s="303" t="s">
        <v>1104</v>
      </c>
      <c r="J306" s="400" t="s">
        <v>2625</v>
      </c>
      <c r="K306" s="303" t="s">
        <v>1218</v>
      </c>
      <c r="L306" s="303" t="s">
        <v>592</v>
      </c>
    </row>
    <row r="307" spans="1:13">
      <c r="A307" s="768" t="s">
        <v>26</v>
      </c>
      <c r="B307" s="754" t="s">
        <v>2275</v>
      </c>
      <c r="C307" s="755" t="s">
        <v>164</v>
      </c>
      <c r="D307" s="756" t="s">
        <v>164</v>
      </c>
      <c r="E307" s="769">
        <f>SUM(E305:E306,E303,E301)</f>
        <v>40000</v>
      </c>
      <c r="F307" s="769">
        <f t="shared" ref="F307:H307" si="5">SUM(F305:F306,F303,F301)</f>
        <v>40000</v>
      </c>
      <c r="G307" s="769">
        <f t="shared" si="5"/>
        <v>40000</v>
      </c>
      <c r="H307" s="769">
        <f t="shared" si="5"/>
        <v>40000</v>
      </c>
      <c r="I307" s="754" t="s">
        <v>164</v>
      </c>
      <c r="J307" s="755" t="s">
        <v>164</v>
      </c>
      <c r="K307" s="756" t="s">
        <v>164</v>
      </c>
      <c r="L307" s="756" t="s">
        <v>164</v>
      </c>
    </row>
    <row r="308" spans="1:13">
      <c r="A308" s="345"/>
      <c r="B308" s="68"/>
      <c r="C308" s="76"/>
      <c r="D308" s="297"/>
      <c r="E308" s="297"/>
      <c r="F308" s="297"/>
      <c r="G308" s="297"/>
      <c r="H308" s="297"/>
      <c r="I308" s="297"/>
      <c r="J308" s="368"/>
      <c r="K308" s="297"/>
      <c r="L308" s="297"/>
    </row>
    <row r="314" spans="1:13">
      <c r="M314" s="278">
        <v>126</v>
      </c>
    </row>
    <row r="316" spans="1:13">
      <c r="L316" s="923"/>
    </row>
    <row r="339" ht="20.25" customHeight="1"/>
  </sheetData>
  <mergeCells count="32">
    <mergeCell ref="L20:L21"/>
    <mergeCell ref="E24:H24"/>
    <mergeCell ref="E45:H45"/>
    <mergeCell ref="E66:H66"/>
    <mergeCell ref="A87:K87"/>
    <mergeCell ref="A88:L88"/>
    <mergeCell ref="E193:H193"/>
    <mergeCell ref="A213:K213"/>
    <mergeCell ref="A214:L214"/>
    <mergeCell ref="A215:L215"/>
    <mergeCell ref="A89:L89"/>
    <mergeCell ref="A90:L90"/>
    <mergeCell ref="E96:H96"/>
    <mergeCell ref="E109:H109"/>
    <mergeCell ref="E130:H130"/>
    <mergeCell ref="E150:H150"/>
    <mergeCell ref="E171:H171"/>
    <mergeCell ref="A216:L216"/>
    <mergeCell ref="A278:L278"/>
    <mergeCell ref="A279:L279"/>
    <mergeCell ref="E284:H284"/>
    <mergeCell ref="E298:H298"/>
    <mergeCell ref="E221:H221"/>
    <mergeCell ref="E235:H235"/>
    <mergeCell ref="E256:H256"/>
    <mergeCell ref="A276:K276"/>
    <mergeCell ref="A277:L277"/>
    <mergeCell ref="A1:L1"/>
    <mergeCell ref="A2:L2"/>
    <mergeCell ref="A3:L3"/>
    <mergeCell ref="A4:L4"/>
    <mergeCell ref="E9:H9"/>
  </mergeCells>
  <pageMargins left="0.11811023622047245" right="0.11811023622047245" top="0.74803149606299213" bottom="0.35433070866141736" header="0.31496062992125984" footer="0.31496062992125984"/>
  <pageSetup paperSize="9" orientation="landscape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89"/>
  <sheetViews>
    <sheetView view="pageBreakPreview" topLeftCell="A91" zoomScale="110" zoomScaleSheetLayoutView="110" workbookViewId="0">
      <selection activeCell="G20" sqref="G20"/>
    </sheetView>
  </sheetViews>
  <sheetFormatPr defaultRowHeight="17.25"/>
  <cols>
    <col min="1" max="1" width="5.375" style="40" customWidth="1"/>
    <col min="2" max="2" width="24.375" style="40" customWidth="1"/>
    <col min="3" max="3" width="17.375" style="40" customWidth="1"/>
    <col min="4" max="4" width="15.125" style="40" customWidth="1"/>
    <col min="5" max="5" width="9.875" style="40" bestFit="1" customWidth="1"/>
    <col min="6" max="8" width="9" style="40"/>
    <col min="9" max="9" width="13.5" style="40" customWidth="1"/>
    <col min="10" max="10" width="13.875" style="40" customWidth="1"/>
    <col min="11" max="11" width="8.375" style="40" customWidth="1"/>
    <col min="12" max="16384" width="9" style="40"/>
  </cols>
  <sheetData>
    <row r="1" spans="1:13" ht="24">
      <c r="J1" s="1578" t="s">
        <v>2338</v>
      </c>
      <c r="K1" s="1578"/>
    </row>
    <row r="2" spans="1:13" ht="24">
      <c r="A2" s="1545" t="s">
        <v>396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</row>
    <row r="3" spans="1:13" ht="24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</row>
    <row r="4" spans="1:13" ht="24">
      <c r="A4" s="1545" t="s">
        <v>1332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</row>
    <row r="5" spans="1:13" ht="24">
      <c r="A5" s="1545" t="s">
        <v>398</v>
      </c>
      <c r="B5" s="1545"/>
      <c r="C5" s="1545"/>
      <c r="D5" s="1545"/>
      <c r="E5" s="1545"/>
      <c r="F5" s="1545"/>
      <c r="G5" s="1545"/>
      <c r="H5" s="1545"/>
      <c r="I5" s="1545"/>
      <c r="J5" s="1545"/>
      <c r="K5" s="1545"/>
    </row>
    <row r="6" spans="1:13" ht="24">
      <c r="A6" s="604" t="s">
        <v>2226</v>
      </c>
      <c r="B6" s="583"/>
      <c r="C6" s="277"/>
      <c r="D6" s="277"/>
      <c r="E6" s="277"/>
      <c r="F6" s="277"/>
      <c r="G6" s="277"/>
      <c r="H6" s="277"/>
      <c r="I6" s="277"/>
      <c r="J6" s="277"/>
      <c r="K6" s="277"/>
    </row>
    <row r="7" spans="1:13" ht="24">
      <c r="A7" s="583" t="s">
        <v>2224</v>
      </c>
      <c r="B7" s="583"/>
      <c r="C7" s="277"/>
      <c r="D7" s="277"/>
      <c r="E7" s="277"/>
      <c r="F7" s="277"/>
      <c r="G7" s="277"/>
      <c r="H7" s="277"/>
      <c r="I7" s="277"/>
      <c r="J7" s="277"/>
      <c r="K7" s="277"/>
    </row>
    <row r="8" spans="1:13" ht="24">
      <c r="A8" s="583" t="s">
        <v>1484</v>
      </c>
      <c r="B8" s="583"/>
      <c r="C8" s="277"/>
      <c r="D8" s="277"/>
      <c r="E8" s="277"/>
      <c r="F8" s="277"/>
      <c r="G8" s="277"/>
      <c r="H8" s="277"/>
      <c r="I8" s="277"/>
      <c r="J8" s="277"/>
      <c r="K8" s="277"/>
    </row>
    <row r="9" spans="1:13" ht="24">
      <c r="A9" s="583" t="s">
        <v>399</v>
      </c>
      <c r="B9" s="822" t="s">
        <v>2753</v>
      </c>
      <c r="C9" s="277"/>
      <c r="D9" s="277"/>
      <c r="E9" s="277"/>
      <c r="F9" s="277"/>
      <c r="G9" s="277"/>
      <c r="H9" s="277"/>
      <c r="I9" s="277"/>
      <c r="J9" s="277"/>
      <c r="K9" s="277"/>
    </row>
    <row r="10" spans="1:13" ht="24">
      <c r="A10" s="279"/>
      <c r="B10" s="279"/>
      <c r="C10" s="279"/>
      <c r="D10" s="280" t="s">
        <v>403</v>
      </c>
      <c r="E10" s="1435" t="s">
        <v>404</v>
      </c>
      <c r="F10" s="1436"/>
      <c r="G10" s="1436"/>
      <c r="H10" s="1553"/>
      <c r="I10" s="280" t="s">
        <v>406</v>
      </c>
      <c r="J10" s="280" t="s">
        <v>408</v>
      </c>
      <c r="K10" s="281" t="s">
        <v>1039</v>
      </c>
    </row>
    <row r="11" spans="1:13" ht="24">
      <c r="A11" s="282" t="s">
        <v>401</v>
      </c>
      <c r="B11" s="282" t="s">
        <v>130</v>
      </c>
      <c r="C11" s="282" t="s">
        <v>402</v>
      </c>
      <c r="D11" s="283" t="s">
        <v>411</v>
      </c>
      <c r="E11" s="280">
        <v>2561</v>
      </c>
      <c r="F11" s="280">
        <v>2562</v>
      </c>
      <c r="G11" s="280">
        <v>2563</v>
      </c>
      <c r="H11" s="280">
        <v>2564</v>
      </c>
      <c r="I11" s="282" t="s">
        <v>407</v>
      </c>
      <c r="J11" s="282" t="s">
        <v>409</v>
      </c>
      <c r="K11" s="283" t="s">
        <v>494</v>
      </c>
    </row>
    <row r="12" spans="1:13" ht="24">
      <c r="A12" s="282"/>
      <c r="B12" s="282"/>
      <c r="C12" s="282"/>
      <c r="D12" s="283" t="s">
        <v>412</v>
      </c>
      <c r="E12" s="282" t="s">
        <v>405</v>
      </c>
      <c r="F12" s="282" t="s">
        <v>405</v>
      </c>
      <c r="G12" s="282" t="s">
        <v>405</v>
      </c>
      <c r="H12" s="282" t="s">
        <v>405</v>
      </c>
      <c r="I12" s="282"/>
      <c r="J12" s="282"/>
      <c r="K12" s="283" t="s">
        <v>495</v>
      </c>
    </row>
    <row r="13" spans="1:13" ht="24">
      <c r="A13" s="107">
        <v>1</v>
      </c>
      <c r="B13" s="326" t="s">
        <v>2341</v>
      </c>
      <c r="C13" s="287" t="s">
        <v>618</v>
      </c>
      <c r="D13" s="626" t="s">
        <v>1005</v>
      </c>
      <c r="E13" s="291">
        <v>9000000</v>
      </c>
      <c r="F13" s="290">
        <v>9000000</v>
      </c>
      <c r="G13" s="291">
        <v>9000000</v>
      </c>
      <c r="H13" s="290">
        <v>9000000</v>
      </c>
      <c r="I13" s="291" t="s">
        <v>1186</v>
      </c>
      <c r="J13" s="311" t="s">
        <v>1246</v>
      </c>
      <c r="K13" s="71" t="s">
        <v>1010</v>
      </c>
      <c r="L13" s="345"/>
      <c r="M13" s="774"/>
    </row>
    <row r="14" spans="1:13" ht="24">
      <c r="A14" s="108" t="s">
        <v>621</v>
      </c>
      <c r="B14" s="328" t="s">
        <v>2342</v>
      </c>
      <c r="C14" s="624"/>
      <c r="D14" s="328" t="s">
        <v>1006</v>
      </c>
      <c r="E14" s="298"/>
      <c r="F14" s="297"/>
      <c r="G14" s="298"/>
      <c r="H14" s="297"/>
      <c r="I14" s="298" t="s">
        <v>1104</v>
      </c>
      <c r="J14" s="74" t="s">
        <v>1234</v>
      </c>
      <c r="K14" s="298"/>
      <c r="L14" s="345"/>
      <c r="M14" s="774"/>
    </row>
    <row r="15" spans="1:13">
      <c r="A15" s="775"/>
      <c r="B15" s="776"/>
      <c r="C15" s="775"/>
      <c r="D15" s="776"/>
      <c r="E15" s="775"/>
      <c r="F15" s="776"/>
      <c r="G15" s="775"/>
      <c r="H15" s="776"/>
      <c r="I15" s="775"/>
      <c r="J15" s="777"/>
      <c r="K15" s="775"/>
      <c r="M15" s="774"/>
    </row>
    <row r="16" spans="1:13" ht="24">
      <c r="A16" s="107">
        <v>2</v>
      </c>
      <c r="B16" s="326" t="s">
        <v>2685</v>
      </c>
      <c r="C16" s="287" t="s">
        <v>618</v>
      </c>
      <c r="D16" s="120" t="s">
        <v>1248</v>
      </c>
      <c r="E16" s="291">
        <v>10500000</v>
      </c>
      <c r="F16" s="290">
        <v>10500000</v>
      </c>
      <c r="G16" s="291">
        <v>10500000</v>
      </c>
      <c r="H16" s="290">
        <v>10500000</v>
      </c>
      <c r="I16" s="291" t="s">
        <v>1186</v>
      </c>
      <c r="J16" s="293" t="s">
        <v>1246</v>
      </c>
      <c r="K16" s="292" t="s">
        <v>1010</v>
      </c>
      <c r="L16" s="345"/>
      <c r="M16" s="774"/>
    </row>
    <row r="17" spans="1:14" ht="24">
      <c r="A17" s="108" t="s">
        <v>621</v>
      </c>
      <c r="B17" s="328" t="s">
        <v>2687</v>
      </c>
      <c r="C17" s="624"/>
      <c r="D17" s="328" t="s">
        <v>620</v>
      </c>
      <c r="E17" s="80"/>
      <c r="F17" s="328"/>
      <c r="G17" s="80"/>
      <c r="H17" s="328"/>
      <c r="I17" s="298" t="s">
        <v>1104</v>
      </c>
      <c r="J17" s="297" t="s">
        <v>1234</v>
      </c>
      <c r="K17" s="298"/>
      <c r="L17" s="345"/>
      <c r="M17" s="774"/>
    </row>
    <row r="18" spans="1:14" ht="24">
      <c r="A18" s="775"/>
      <c r="B18" s="609" t="s">
        <v>2686</v>
      </c>
      <c r="C18" s="384"/>
      <c r="D18" s="628"/>
      <c r="E18" s="385"/>
      <c r="F18" s="558"/>
      <c r="G18" s="252"/>
      <c r="H18" s="558"/>
      <c r="I18" s="300"/>
      <c r="J18" s="325"/>
      <c r="K18" s="300"/>
      <c r="L18" s="345"/>
      <c r="M18" s="774"/>
    </row>
    <row r="19" spans="1:14" ht="24">
      <c r="L19" s="345"/>
      <c r="M19" s="774"/>
    </row>
    <row r="20" spans="1:14" ht="24">
      <c r="L20" s="345">
        <v>128</v>
      </c>
      <c r="M20" s="774"/>
    </row>
    <row r="21" spans="1:14" ht="24">
      <c r="K21" s="961"/>
      <c r="L21" s="345"/>
      <c r="M21" s="774"/>
    </row>
    <row r="22" spans="1:14" ht="24">
      <c r="L22" s="345"/>
      <c r="M22" s="774"/>
    </row>
    <row r="23" spans="1:14" ht="24">
      <c r="A23" s="279"/>
      <c r="B23" s="279"/>
      <c r="C23" s="279"/>
      <c r="D23" s="280" t="s">
        <v>403</v>
      </c>
      <c r="E23" s="1435" t="s">
        <v>404</v>
      </c>
      <c r="F23" s="1436"/>
      <c r="G23" s="1436"/>
      <c r="H23" s="1553"/>
      <c r="I23" s="280" t="s">
        <v>406</v>
      </c>
      <c r="J23" s="280" t="s">
        <v>408</v>
      </c>
      <c r="K23" s="281" t="s">
        <v>1039</v>
      </c>
    </row>
    <row r="24" spans="1:14" ht="24">
      <c r="A24" s="282" t="s">
        <v>401</v>
      </c>
      <c r="B24" s="282" t="s">
        <v>130</v>
      </c>
      <c r="C24" s="282" t="s">
        <v>402</v>
      </c>
      <c r="D24" s="283" t="s">
        <v>411</v>
      </c>
      <c r="E24" s="280">
        <v>2561</v>
      </c>
      <c r="F24" s="280">
        <v>2562</v>
      </c>
      <c r="G24" s="280">
        <v>2563</v>
      </c>
      <c r="H24" s="280">
        <v>2564</v>
      </c>
      <c r="I24" s="282" t="s">
        <v>407</v>
      </c>
      <c r="J24" s="282" t="s">
        <v>409</v>
      </c>
      <c r="K24" s="283" t="s">
        <v>494</v>
      </c>
    </row>
    <row r="25" spans="1:14" ht="24">
      <c r="A25" s="282"/>
      <c r="B25" s="282"/>
      <c r="C25" s="282"/>
      <c r="D25" s="283" t="s">
        <v>412</v>
      </c>
      <c r="E25" s="282" t="s">
        <v>405</v>
      </c>
      <c r="F25" s="282" t="s">
        <v>405</v>
      </c>
      <c r="G25" s="282" t="s">
        <v>405</v>
      </c>
      <c r="H25" s="282" t="s">
        <v>405</v>
      </c>
      <c r="I25" s="282"/>
      <c r="J25" s="282"/>
      <c r="K25" s="283" t="s">
        <v>495</v>
      </c>
    </row>
    <row r="26" spans="1:14" ht="24">
      <c r="A26" s="130">
        <v>3</v>
      </c>
      <c r="B26" s="111" t="s">
        <v>2678</v>
      </c>
      <c r="C26" s="318" t="s">
        <v>641</v>
      </c>
      <c r="D26" s="326" t="s">
        <v>1008</v>
      </c>
      <c r="E26" s="291">
        <v>5000000</v>
      </c>
      <c r="F26" s="290">
        <v>5000000</v>
      </c>
      <c r="G26" s="291">
        <v>5000000</v>
      </c>
      <c r="H26" s="290">
        <v>5000000</v>
      </c>
      <c r="I26" s="292" t="s">
        <v>1186</v>
      </c>
      <c r="J26" s="293" t="s">
        <v>2681</v>
      </c>
      <c r="K26" s="292" t="s">
        <v>1010</v>
      </c>
      <c r="L26" s="345"/>
      <c r="M26" s="774"/>
      <c r="N26" s="774"/>
    </row>
    <row r="27" spans="1:14" ht="24">
      <c r="A27" s="629" t="s">
        <v>621</v>
      </c>
      <c r="B27" s="110" t="s">
        <v>2679</v>
      </c>
      <c r="C27" s="630"/>
      <c r="D27" s="328" t="s">
        <v>1009</v>
      </c>
      <c r="E27" s="298"/>
      <c r="F27" s="297"/>
      <c r="G27" s="298"/>
      <c r="H27" s="297"/>
      <c r="I27" s="298" t="s">
        <v>1104</v>
      </c>
      <c r="J27" s="297" t="s">
        <v>2682</v>
      </c>
      <c r="K27" s="298"/>
      <c r="L27" s="345"/>
      <c r="M27" s="774"/>
      <c r="N27" s="774"/>
    </row>
    <row r="28" spans="1:14" ht="24">
      <c r="A28" s="94">
        <v>4</v>
      </c>
      <c r="B28" s="326" t="s">
        <v>2680</v>
      </c>
      <c r="C28" s="249" t="s">
        <v>650</v>
      </c>
      <c r="D28" s="120" t="s">
        <v>1101</v>
      </c>
      <c r="E28" s="291">
        <v>400000</v>
      </c>
      <c r="F28" s="290">
        <v>400000</v>
      </c>
      <c r="G28" s="291">
        <v>400000</v>
      </c>
      <c r="H28" s="290">
        <v>400000</v>
      </c>
      <c r="I28" s="292" t="s">
        <v>1186</v>
      </c>
      <c r="J28" s="627" t="s">
        <v>2683</v>
      </c>
      <c r="K28" s="292" t="s">
        <v>1010</v>
      </c>
      <c r="L28" s="345"/>
      <c r="M28" s="774"/>
      <c r="N28" s="774"/>
    </row>
    <row r="29" spans="1:14" ht="24">
      <c r="A29" s="96" t="s">
        <v>621</v>
      </c>
      <c r="B29" s="330" t="s">
        <v>684</v>
      </c>
      <c r="C29" s="396" t="s">
        <v>652</v>
      </c>
      <c r="D29" s="100"/>
      <c r="E29" s="303"/>
      <c r="F29" s="304"/>
      <c r="G29" s="303"/>
      <c r="H29" s="304"/>
      <c r="I29" s="303" t="s">
        <v>1104</v>
      </c>
      <c r="J29" s="304" t="s">
        <v>2684</v>
      </c>
      <c r="K29" s="303"/>
      <c r="L29" s="345"/>
      <c r="M29" s="774"/>
      <c r="N29" s="774"/>
    </row>
    <row r="30" spans="1:14" ht="24">
      <c r="A30" s="94">
        <v>5</v>
      </c>
      <c r="B30" s="84" t="s">
        <v>3181</v>
      </c>
      <c r="C30" s="1191" t="s">
        <v>644</v>
      </c>
      <c r="D30" s="142" t="s">
        <v>658</v>
      </c>
      <c r="E30" s="152">
        <v>3000000</v>
      </c>
      <c r="F30" s="152">
        <v>3000000</v>
      </c>
      <c r="G30" s="152">
        <v>3000000</v>
      </c>
      <c r="H30" s="152">
        <v>3000000</v>
      </c>
      <c r="I30" s="292" t="s">
        <v>1215</v>
      </c>
      <c r="J30" s="311" t="s">
        <v>1289</v>
      </c>
      <c r="K30" s="292" t="s">
        <v>1010</v>
      </c>
      <c r="L30" s="345"/>
      <c r="M30" s="774"/>
      <c r="N30" s="774"/>
    </row>
    <row r="31" spans="1:14" ht="24">
      <c r="A31" s="99"/>
      <c r="B31" s="372" t="s">
        <v>3182</v>
      </c>
      <c r="C31" s="67" t="s">
        <v>645</v>
      </c>
      <c r="D31" s="159" t="s">
        <v>656</v>
      </c>
      <c r="E31" s="136"/>
      <c r="F31" s="136"/>
      <c r="G31" s="136"/>
      <c r="H31" s="136"/>
      <c r="I31" s="303" t="s">
        <v>1104</v>
      </c>
      <c r="J31" s="314" t="s">
        <v>664</v>
      </c>
      <c r="K31" s="303"/>
      <c r="L31" s="345"/>
      <c r="M31" s="774"/>
      <c r="N31" s="774"/>
    </row>
    <row r="32" spans="1:14" ht="24">
      <c r="A32" s="768" t="s">
        <v>26</v>
      </c>
      <c r="B32" s="420" t="s">
        <v>3492</v>
      </c>
      <c r="C32" s="420" t="s">
        <v>164</v>
      </c>
      <c r="D32" s="420" t="s">
        <v>164</v>
      </c>
      <c r="E32" s="680">
        <f>SUM(E30:E31,E28,E26,E16,E13)</f>
        <v>27900000</v>
      </c>
      <c r="F32" s="680">
        <f t="shared" ref="F32:H32" si="0">SUM(F30:F31,F28,F26,F16,F13)</f>
        <v>27900000</v>
      </c>
      <c r="G32" s="680">
        <f t="shared" si="0"/>
        <v>27900000</v>
      </c>
      <c r="H32" s="680">
        <f t="shared" si="0"/>
        <v>27900000</v>
      </c>
      <c r="I32" s="420" t="s">
        <v>164</v>
      </c>
      <c r="J32" s="612" t="s">
        <v>164</v>
      </c>
      <c r="K32" s="775"/>
      <c r="L32" s="345"/>
      <c r="M32" s="774"/>
      <c r="N32" s="774"/>
    </row>
    <row r="33" spans="1:14" ht="24">
      <c r="A33" s="930"/>
      <c r="L33" s="345"/>
      <c r="M33" s="774"/>
      <c r="N33" s="774"/>
    </row>
    <row r="34" spans="1:14" ht="24">
      <c r="A34" s="930"/>
      <c r="L34" s="345"/>
      <c r="M34" s="774"/>
      <c r="N34" s="774"/>
    </row>
    <row r="35" spans="1:14" ht="24">
      <c r="A35" s="808"/>
      <c r="L35" s="345"/>
      <c r="M35" s="774"/>
      <c r="N35" s="774"/>
    </row>
    <row r="36" spans="1:14" ht="24">
      <c r="A36" s="808"/>
      <c r="L36" s="345"/>
      <c r="M36" s="774"/>
      <c r="N36" s="774"/>
    </row>
    <row r="37" spans="1:14" ht="25.5" customHeight="1">
      <c r="A37" s="774"/>
      <c r="B37" s="297"/>
      <c r="C37" s="774"/>
      <c r="D37" s="774"/>
      <c r="E37" s="774"/>
      <c r="G37" s="774"/>
      <c r="H37" s="774"/>
      <c r="I37" s="774"/>
      <c r="J37" s="774"/>
      <c r="K37" s="774"/>
      <c r="L37" s="345"/>
      <c r="M37" s="774"/>
      <c r="N37" s="774"/>
    </row>
    <row r="38" spans="1:14" ht="24">
      <c r="A38" s="265"/>
      <c r="B38" s="336"/>
      <c r="C38" s="116"/>
      <c r="D38" s="116"/>
      <c r="E38" s="272"/>
      <c r="F38" s="272"/>
      <c r="G38" s="272"/>
      <c r="H38" s="272"/>
      <c r="I38" s="297"/>
      <c r="J38" s="297"/>
      <c r="K38" s="297"/>
      <c r="L38" s="345"/>
      <c r="M38" s="774"/>
      <c r="N38" s="774"/>
    </row>
    <row r="39" spans="1:14" ht="23.25">
      <c r="A39" s="265"/>
      <c r="B39" s="336"/>
      <c r="C39" s="116"/>
      <c r="D39" s="116"/>
      <c r="E39" s="297"/>
      <c r="F39" s="297"/>
      <c r="G39" s="297"/>
      <c r="H39" s="297"/>
      <c r="I39" s="297"/>
      <c r="J39" s="297"/>
      <c r="K39" s="297"/>
      <c r="L39" s="774"/>
      <c r="M39" s="774"/>
      <c r="N39" s="774"/>
    </row>
    <row r="40" spans="1:14" ht="9" customHeight="1">
      <c r="A40" s="774"/>
      <c r="B40" s="774"/>
      <c r="C40" s="774"/>
      <c r="D40" s="239"/>
      <c r="E40" s="774"/>
      <c r="F40" s="774"/>
      <c r="G40" s="774"/>
      <c r="H40" s="774"/>
      <c r="I40" s="774"/>
      <c r="J40" s="774"/>
      <c r="K40" s="774"/>
    </row>
    <row r="41" spans="1:14" ht="23.25">
      <c r="A41" s="265"/>
      <c r="B41" s="336"/>
      <c r="C41" s="116"/>
      <c r="D41" s="116"/>
      <c r="E41" s="272"/>
      <c r="F41" s="272"/>
      <c r="G41" s="272"/>
      <c r="H41" s="272"/>
      <c r="I41" s="297"/>
      <c r="J41" s="297"/>
      <c r="K41" s="297"/>
    </row>
    <row r="42" spans="1:14" ht="23.25">
      <c r="A42" s="265"/>
      <c r="B42" s="336"/>
      <c r="C42" s="116"/>
      <c r="D42" s="116"/>
      <c r="E42" s="297"/>
      <c r="F42" s="297"/>
      <c r="G42" s="297"/>
      <c r="H42" s="297"/>
      <c r="I42" s="297"/>
      <c r="J42" s="297"/>
      <c r="K42" s="297"/>
    </row>
    <row r="43" spans="1:14" ht="19.5">
      <c r="A43" s="774"/>
      <c r="B43" s="774"/>
      <c r="C43" s="774"/>
      <c r="D43" s="239"/>
      <c r="E43" s="774"/>
      <c r="F43" s="774"/>
      <c r="G43" s="774"/>
      <c r="H43" s="774"/>
      <c r="I43" s="774"/>
      <c r="J43" s="774"/>
      <c r="K43" s="961"/>
      <c r="L43" s="915">
        <v>129</v>
      </c>
    </row>
    <row r="44" spans="1:14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934"/>
    </row>
    <row r="45" spans="1:14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</row>
    <row r="46" spans="1:14" ht="24">
      <c r="A46" s="345"/>
      <c r="B46" s="345"/>
      <c r="C46" s="345"/>
      <c r="D46" s="931"/>
      <c r="E46" s="1548"/>
      <c r="F46" s="1548"/>
      <c r="G46" s="1548"/>
      <c r="H46" s="1548"/>
      <c r="I46" s="931"/>
      <c r="J46" s="931"/>
      <c r="K46" s="618"/>
    </row>
    <row r="47" spans="1:14" ht="24">
      <c r="A47" s="931"/>
      <c r="B47" s="931"/>
      <c r="C47" s="931"/>
      <c r="D47" s="618"/>
      <c r="E47" s="931"/>
      <c r="F47" s="931"/>
      <c r="G47" s="931"/>
      <c r="H47" s="931"/>
      <c r="I47" s="931"/>
      <c r="J47" s="931"/>
      <c r="K47" s="618"/>
    </row>
    <row r="48" spans="1:14" ht="24">
      <c r="A48" s="931"/>
      <c r="B48" s="931"/>
      <c r="C48" s="931"/>
      <c r="D48" s="618"/>
      <c r="E48" s="931"/>
      <c r="F48" s="931"/>
      <c r="G48" s="931"/>
      <c r="H48" s="931"/>
      <c r="I48" s="931"/>
      <c r="J48" s="931"/>
      <c r="K48" s="618"/>
    </row>
    <row r="49" spans="1:24" ht="23.25">
      <c r="A49" s="265"/>
      <c r="B49" s="328"/>
      <c r="C49" s="116"/>
      <c r="D49" s="935"/>
      <c r="E49" s="272"/>
      <c r="F49" s="272"/>
      <c r="G49" s="272"/>
      <c r="H49" s="272"/>
      <c r="I49" s="297"/>
      <c r="J49" s="297"/>
      <c r="K49" s="297"/>
    </row>
    <row r="50" spans="1:24" ht="23.25">
      <c r="A50" s="265"/>
      <c r="B50" s="328"/>
      <c r="C50" s="116"/>
      <c r="D50" s="98"/>
      <c r="E50" s="297"/>
      <c r="F50" s="297"/>
      <c r="G50" s="297"/>
      <c r="H50" s="297"/>
      <c r="I50" s="297"/>
      <c r="J50" s="297"/>
      <c r="K50" s="297"/>
    </row>
    <row r="51" spans="1:24" ht="21.75">
      <c r="A51" s="774"/>
      <c r="B51" s="297"/>
      <c r="C51" s="239"/>
      <c r="D51" s="297"/>
      <c r="E51" s="297"/>
      <c r="F51" s="297"/>
      <c r="G51" s="297"/>
      <c r="H51" s="297"/>
      <c r="I51" s="297"/>
      <c r="J51" s="297"/>
      <c r="K51" s="297"/>
    </row>
    <row r="52" spans="1:24" ht="23.25">
      <c r="A52" s="265"/>
      <c r="B52" s="328"/>
      <c r="C52" s="116"/>
      <c r="D52" s="98"/>
      <c r="E52" s="272"/>
      <c r="F52" s="272"/>
      <c r="G52" s="272"/>
      <c r="H52" s="272"/>
      <c r="I52" s="297"/>
      <c r="J52" s="297"/>
      <c r="K52" s="244"/>
    </row>
    <row r="53" spans="1:24" ht="23.25">
      <c r="A53" s="265"/>
      <c r="B53" s="328"/>
      <c r="C53" s="116"/>
      <c r="D53" s="98"/>
      <c r="E53" s="297"/>
      <c r="F53" s="297"/>
      <c r="G53" s="297"/>
      <c r="H53" s="297"/>
      <c r="I53" s="297"/>
      <c r="J53" s="297"/>
      <c r="K53" s="244"/>
    </row>
    <row r="54" spans="1:24" ht="21.75">
      <c r="A54" s="774"/>
      <c r="B54" s="297"/>
      <c r="C54" s="239"/>
      <c r="D54" s="297"/>
      <c r="E54" s="297"/>
      <c r="F54" s="297"/>
      <c r="G54" s="297"/>
      <c r="H54" s="297"/>
      <c r="I54" s="297"/>
      <c r="J54" s="297"/>
      <c r="K54" s="297"/>
    </row>
    <row r="55" spans="1:24" ht="23.25">
      <c r="A55" s="265"/>
      <c r="B55" s="328"/>
      <c r="C55" s="116"/>
      <c r="D55" s="98"/>
      <c r="E55" s="272"/>
      <c r="F55" s="272"/>
      <c r="G55" s="272"/>
      <c r="H55" s="272"/>
      <c r="I55" s="297"/>
      <c r="J55" s="297"/>
      <c r="K55" s="244"/>
    </row>
    <row r="56" spans="1:24" ht="23.25">
      <c r="A56" s="265"/>
      <c r="B56" s="328"/>
      <c r="C56" s="116"/>
      <c r="D56" s="98"/>
      <c r="E56" s="297"/>
      <c r="F56" s="297"/>
      <c r="G56" s="297"/>
      <c r="H56" s="297"/>
      <c r="I56" s="297"/>
      <c r="J56" s="297"/>
      <c r="K56" s="244"/>
    </row>
    <row r="57" spans="1:24" ht="21" customHeight="1">
      <c r="A57" s="265"/>
      <c r="B57" s="328"/>
      <c r="C57" s="116"/>
      <c r="D57" s="98"/>
      <c r="E57" s="297"/>
      <c r="F57" s="297"/>
      <c r="G57" s="297"/>
      <c r="H57" s="297"/>
      <c r="I57" s="297"/>
      <c r="J57" s="297"/>
      <c r="K57" s="244"/>
    </row>
    <row r="58" spans="1:24" ht="23.25">
      <c r="A58" s="265"/>
      <c r="B58" s="328"/>
      <c r="C58" s="301"/>
      <c r="D58" s="98"/>
      <c r="E58" s="272"/>
      <c r="F58" s="272"/>
      <c r="G58" s="272"/>
      <c r="H58" s="272"/>
      <c r="I58" s="297"/>
      <c r="J58" s="297"/>
      <c r="K58" s="244"/>
    </row>
    <row r="59" spans="1:24" ht="23.25">
      <c r="A59" s="265"/>
      <c r="B59" s="935"/>
      <c r="C59" s="301"/>
      <c r="D59" s="98"/>
      <c r="E59" s="297"/>
      <c r="F59" s="297"/>
      <c r="G59" s="297"/>
      <c r="H59" s="297"/>
      <c r="I59" s="297"/>
      <c r="J59" s="297"/>
      <c r="K59" s="244"/>
    </row>
    <row r="60" spans="1:24" ht="23.25">
      <c r="A60" s="265"/>
      <c r="B60" s="328"/>
      <c r="C60" s="116"/>
      <c r="D60" s="98"/>
      <c r="E60" s="272"/>
      <c r="F60" s="272"/>
      <c r="G60" s="272"/>
      <c r="H60" s="272"/>
      <c r="I60" s="297"/>
      <c r="J60" s="297"/>
      <c r="K60" s="244"/>
    </row>
    <row r="61" spans="1:24" ht="23.25">
      <c r="A61" s="265"/>
      <c r="B61" s="328"/>
      <c r="C61" s="116"/>
      <c r="D61" s="98"/>
      <c r="E61" s="297"/>
      <c r="F61" s="297"/>
      <c r="G61" s="297"/>
      <c r="H61" s="297"/>
      <c r="I61" s="297"/>
      <c r="J61" s="297"/>
      <c r="K61" s="244"/>
    </row>
    <row r="62" spans="1:24" ht="23.25">
      <c r="A62" s="265"/>
      <c r="B62" s="328"/>
      <c r="C62" s="116"/>
      <c r="D62" s="98"/>
      <c r="E62" s="272"/>
      <c r="F62" s="272"/>
      <c r="G62" s="272"/>
      <c r="H62" s="272"/>
      <c r="I62" s="297"/>
      <c r="J62" s="297"/>
      <c r="K62" s="244"/>
    </row>
    <row r="63" spans="1:24" ht="23.25">
      <c r="A63" s="265"/>
      <c r="B63" s="328"/>
      <c r="C63" s="116"/>
      <c r="D63" s="98"/>
      <c r="E63" s="297"/>
      <c r="F63" s="297"/>
      <c r="G63" s="297"/>
      <c r="H63" s="297"/>
      <c r="I63" s="297"/>
      <c r="J63" s="297"/>
      <c r="K63" s="244"/>
    </row>
    <row r="64" spans="1:24" ht="24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306">
        <v>130</v>
      </c>
      <c r="N64" s="768" t="s">
        <v>26</v>
      </c>
      <c r="O64" s="754" t="s">
        <v>164</v>
      </c>
      <c r="P64" s="755" t="s">
        <v>164</v>
      </c>
      <c r="Q64" s="756" t="s">
        <v>164</v>
      </c>
      <c r="R64" s="772">
        <f>SUM(E71:E72,E62,E60,E58,E55,E52,E49,E41,E38,E30,E32,E28,E26,E16,E13)</f>
        <v>55800000</v>
      </c>
      <c r="S64" s="772">
        <f>SUM(F71:F72,F62,F60,F58,F55,F52,F49,F41,F38,F30,F32,F28,F26,F16,F13)</f>
        <v>55800000</v>
      </c>
      <c r="T64" s="772">
        <f>SUM(G71:G72,G62,G60,G58,G55,G52,G49,G41,G38,G30,G32,G28,G26,G16,G13)</f>
        <v>55800000</v>
      </c>
      <c r="U64" s="772">
        <f>SUM(H71:H72,H62,H60,H58,H55,H52,H49,H41,H38,H30,H32,H28,H26,H16,H13)</f>
        <v>55800000</v>
      </c>
      <c r="V64" s="754" t="s">
        <v>164</v>
      </c>
      <c r="W64" s="755" t="s">
        <v>164</v>
      </c>
      <c r="X64" s="756" t="s">
        <v>164</v>
      </c>
    </row>
    <row r="65" spans="1:14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</row>
    <row r="66" spans="1:14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</row>
    <row r="67" spans="1:14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</row>
    <row r="68" spans="1:14" ht="18.75" customHeight="1">
      <c r="A68" s="345"/>
      <c r="B68" s="345"/>
      <c r="C68" s="345"/>
      <c r="D68" s="931"/>
      <c r="E68" s="1548"/>
      <c r="F68" s="1548"/>
      <c r="G68" s="1548"/>
      <c r="H68" s="1548"/>
      <c r="I68" s="931"/>
      <c r="J68" s="931"/>
      <c r="K68" s="618"/>
    </row>
    <row r="69" spans="1:14" ht="24">
      <c r="A69" s="931"/>
      <c r="B69" s="931"/>
      <c r="C69" s="931"/>
      <c r="D69" s="618"/>
      <c r="E69" s="931"/>
      <c r="F69" s="931"/>
      <c r="G69" s="931"/>
      <c r="H69" s="931"/>
      <c r="I69" s="931"/>
      <c r="J69" s="931"/>
      <c r="K69" s="618"/>
    </row>
    <row r="70" spans="1:14" ht="24">
      <c r="A70" s="931"/>
      <c r="B70" s="931"/>
      <c r="C70" s="931"/>
      <c r="D70" s="618"/>
      <c r="E70" s="931"/>
      <c r="F70" s="931"/>
      <c r="G70" s="931"/>
      <c r="H70" s="931"/>
      <c r="I70" s="931"/>
      <c r="J70" s="931"/>
      <c r="K70" s="618"/>
    </row>
    <row r="71" spans="1:14" ht="24" customHeight="1">
      <c r="A71" s="265"/>
      <c r="B71" s="328"/>
      <c r="C71" s="116"/>
      <c r="D71" s="98"/>
      <c r="E71" s="272"/>
      <c r="F71" s="272"/>
      <c r="G71" s="272"/>
      <c r="H71" s="272"/>
      <c r="I71" s="297"/>
      <c r="J71" s="297"/>
      <c r="K71" s="244"/>
      <c r="L71" s="774"/>
      <c r="M71" s="774"/>
      <c r="N71" s="774"/>
    </row>
    <row r="72" spans="1:14" ht="24" customHeight="1">
      <c r="A72" s="265"/>
      <c r="B72" s="328"/>
      <c r="C72" s="116"/>
      <c r="D72" s="98"/>
      <c r="E72" s="297"/>
      <c r="F72" s="297"/>
      <c r="G72" s="297"/>
      <c r="H72" s="297"/>
      <c r="I72" s="297"/>
      <c r="J72" s="297"/>
      <c r="K72" s="244"/>
      <c r="L72" s="774"/>
      <c r="M72" s="774"/>
      <c r="N72" s="774"/>
    </row>
    <row r="73" spans="1:14" ht="24" customHeight="1">
      <c r="A73" s="265"/>
      <c r="B73" s="336"/>
      <c r="C73" s="328"/>
      <c r="D73" s="97"/>
      <c r="E73" s="272"/>
      <c r="F73" s="272"/>
      <c r="G73" s="272"/>
      <c r="H73" s="272"/>
      <c r="I73" s="297"/>
      <c r="J73" s="297"/>
      <c r="K73" s="244"/>
      <c r="L73" s="774"/>
      <c r="M73" s="774"/>
      <c r="N73" s="774"/>
    </row>
    <row r="74" spans="1:14" ht="24" customHeight="1">
      <c r="A74" s="265"/>
      <c r="B74" s="631"/>
      <c r="C74" s="328"/>
      <c r="D74" s="97"/>
      <c r="E74" s="297"/>
      <c r="F74" s="297"/>
      <c r="G74" s="297"/>
      <c r="H74" s="297"/>
      <c r="I74" s="297"/>
      <c r="J74" s="297"/>
      <c r="K74" s="244"/>
      <c r="L74" s="774"/>
      <c r="M74" s="774"/>
      <c r="N74" s="774"/>
    </row>
    <row r="75" spans="1:14" ht="24" customHeight="1">
      <c r="A75" s="936"/>
      <c r="B75" s="174"/>
      <c r="C75" s="937"/>
      <c r="D75" s="174"/>
      <c r="E75" s="174"/>
      <c r="F75" s="174"/>
      <c r="G75" s="174"/>
      <c r="H75" s="174"/>
      <c r="I75" s="937"/>
      <c r="J75" s="174"/>
      <c r="K75" s="174"/>
      <c r="L75" s="774"/>
      <c r="M75" s="774"/>
      <c r="N75" s="774"/>
    </row>
    <row r="76" spans="1:14" ht="24" customHeight="1">
      <c r="A76" s="265"/>
      <c r="B76" s="336"/>
      <c r="C76" s="98"/>
      <c r="D76" s="98"/>
      <c r="E76" s="272"/>
      <c r="F76" s="272"/>
      <c r="G76" s="272"/>
      <c r="H76" s="272"/>
      <c r="I76" s="297"/>
      <c r="J76" s="297"/>
      <c r="K76" s="244"/>
      <c r="L76" s="774"/>
      <c r="M76" s="774"/>
      <c r="N76" s="774"/>
    </row>
    <row r="77" spans="1:14" ht="24" customHeight="1">
      <c r="A77" s="265"/>
      <c r="B77" s="336"/>
      <c r="C77" s="98"/>
      <c r="D77" s="98"/>
      <c r="E77" s="297"/>
      <c r="F77" s="297"/>
      <c r="G77" s="297"/>
      <c r="H77" s="297"/>
      <c r="I77" s="297"/>
      <c r="J77" s="297"/>
      <c r="K77" s="244"/>
      <c r="L77" s="774"/>
      <c r="M77" s="774"/>
      <c r="N77" s="774"/>
    </row>
    <row r="78" spans="1:14" ht="24" customHeight="1">
      <c r="A78" s="936"/>
      <c r="B78" s="174"/>
      <c r="C78" s="297"/>
      <c r="D78" s="174"/>
      <c r="E78" s="174"/>
      <c r="F78" s="174"/>
      <c r="G78" s="174"/>
      <c r="H78" s="174"/>
      <c r="I78" s="937"/>
      <c r="J78" s="174"/>
      <c r="K78" s="174"/>
      <c r="L78" s="774"/>
      <c r="M78" s="774"/>
      <c r="N78" s="774"/>
    </row>
    <row r="79" spans="1:14" ht="24" customHeight="1">
      <c r="A79" s="265"/>
      <c r="B79" s="328"/>
      <c r="C79" s="116"/>
      <c r="D79" s="98"/>
      <c r="E79" s="272"/>
      <c r="F79" s="272"/>
      <c r="G79" s="272"/>
      <c r="H79" s="272"/>
      <c r="I79" s="297"/>
      <c r="J79" s="297"/>
      <c r="K79" s="244"/>
      <c r="L79" s="774"/>
      <c r="M79" s="774"/>
      <c r="N79" s="774"/>
    </row>
    <row r="80" spans="1:14" ht="24" customHeight="1">
      <c r="A80" s="265"/>
      <c r="B80" s="336"/>
      <c r="C80" s="98"/>
      <c r="D80" s="98"/>
      <c r="E80" s="297"/>
      <c r="F80" s="297"/>
      <c r="G80" s="297"/>
      <c r="H80" s="297"/>
      <c r="I80" s="297"/>
      <c r="J80" s="297"/>
      <c r="K80" s="297"/>
      <c r="L80" s="774"/>
      <c r="M80" s="774"/>
      <c r="N80" s="774"/>
    </row>
    <row r="81" spans="1:14" ht="24" customHeight="1">
      <c r="A81" s="936"/>
      <c r="B81" s="174"/>
      <c r="C81" s="937"/>
      <c r="D81" s="174"/>
      <c r="E81" s="174"/>
      <c r="F81" s="174"/>
      <c r="G81" s="174"/>
      <c r="H81" s="174"/>
      <c r="I81" s="937"/>
      <c r="J81" s="174"/>
      <c r="K81" s="174"/>
      <c r="L81" s="774"/>
      <c r="M81" s="774"/>
      <c r="N81" s="774"/>
    </row>
    <row r="82" spans="1:14" ht="21.75">
      <c r="A82" s="938"/>
      <c r="B82" s="336"/>
      <c r="C82" s="116"/>
      <c r="D82" s="116"/>
      <c r="E82" s="97"/>
      <c r="F82" s="97"/>
      <c r="G82" s="97"/>
      <c r="H82" s="97"/>
      <c r="I82" s="297"/>
      <c r="J82" s="297"/>
      <c r="K82" s="244"/>
    </row>
    <row r="83" spans="1:14" ht="21.75">
      <c r="A83" s="938"/>
      <c r="B83" s="336"/>
      <c r="C83" s="116"/>
      <c r="D83" s="116"/>
      <c r="E83" s="98"/>
      <c r="F83" s="98"/>
      <c r="G83" s="98"/>
      <c r="H83" s="98"/>
      <c r="I83" s="297"/>
      <c r="J83" s="297"/>
      <c r="K83" s="244"/>
    </row>
    <row r="84" spans="1:14" ht="24">
      <c r="A84" s="939"/>
      <c r="B84" s="433"/>
      <c r="C84" s="433"/>
      <c r="D84" s="433"/>
      <c r="E84" s="940"/>
      <c r="F84" s="940"/>
      <c r="G84" s="940"/>
      <c r="H84" s="940"/>
      <c r="I84" s="433"/>
      <c r="J84" s="433"/>
      <c r="K84" s="774"/>
      <c r="L84" s="40">
        <v>131</v>
      </c>
    </row>
    <row r="85" spans="1:14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</row>
    <row r="86" spans="1:14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</row>
    <row r="87" spans="1:14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</row>
    <row r="88" spans="1:14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</row>
    <row r="89" spans="1:14" ht="24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56" t="s">
        <v>164</v>
      </c>
    </row>
  </sheetData>
  <mergeCells count="9">
    <mergeCell ref="E46:H46"/>
    <mergeCell ref="J1:K1"/>
    <mergeCell ref="E68:H68"/>
    <mergeCell ref="A2:K2"/>
    <mergeCell ref="A3:K3"/>
    <mergeCell ref="A4:K4"/>
    <mergeCell ref="A5:K5"/>
    <mergeCell ref="E10:H10"/>
    <mergeCell ref="E23:H23"/>
  </mergeCells>
  <pageMargins left="0.11811023622047245" right="0.11811023622047245" top="0.74803149606299213" bottom="0.55118110236220474" header="0.31496062992125984" footer="0.31496062992125984"/>
  <pageSetup paperSize="9" orientation="landscape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X92"/>
  <sheetViews>
    <sheetView workbookViewId="0">
      <selection activeCell="D10" sqref="D10"/>
    </sheetView>
  </sheetViews>
  <sheetFormatPr defaultRowHeight="14.25"/>
  <cols>
    <col min="1" max="1" width="4.625" customWidth="1"/>
    <col min="2" max="2" width="23.875" customWidth="1"/>
    <col min="3" max="3" width="17.375" customWidth="1"/>
    <col min="4" max="4" width="16.25" customWidth="1"/>
    <col min="9" max="9" width="13.5" customWidth="1"/>
    <col min="10" max="10" width="14.25" customWidth="1"/>
    <col min="11" max="11" width="9.875" customWidth="1"/>
  </cols>
  <sheetData>
    <row r="1" spans="1:13" s="276" customFormat="1" ht="24" customHeight="1">
      <c r="J1" s="1578" t="s">
        <v>2517</v>
      </c>
      <c r="K1" s="1578"/>
    </row>
    <row r="2" spans="1:13" ht="24">
      <c r="A2" s="1545" t="s">
        <v>396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</row>
    <row r="3" spans="1:13" ht="24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</row>
    <row r="4" spans="1:13" s="276" customFormat="1" ht="24">
      <c r="A4" s="1545" t="s">
        <v>2518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</row>
    <row r="5" spans="1:13" ht="24">
      <c r="A5" s="1545" t="s">
        <v>398</v>
      </c>
      <c r="B5" s="1545"/>
      <c r="C5" s="1545"/>
      <c r="D5" s="1545"/>
      <c r="E5" s="1545"/>
      <c r="F5" s="1545"/>
      <c r="G5" s="1545"/>
      <c r="H5" s="1545"/>
      <c r="I5" s="1545"/>
      <c r="J5" s="1545"/>
      <c r="K5" s="1545"/>
    </row>
    <row r="6" spans="1:13" s="40" customFormat="1" ht="24">
      <c r="A6" s="604" t="s">
        <v>2226</v>
      </c>
      <c r="B6" s="583"/>
      <c r="C6" s="277"/>
      <c r="D6" s="277"/>
      <c r="E6" s="277"/>
      <c r="F6" s="277"/>
      <c r="G6" s="277"/>
      <c r="H6" s="277"/>
      <c r="I6" s="277"/>
      <c r="J6" s="277"/>
      <c r="K6" s="277"/>
    </row>
    <row r="7" spans="1:13" s="40" customFormat="1" ht="24">
      <c r="A7" s="583" t="s">
        <v>2224</v>
      </c>
      <c r="B7" s="583"/>
      <c r="C7" s="277"/>
      <c r="D7" s="277"/>
      <c r="E7" s="277"/>
      <c r="F7" s="277"/>
      <c r="G7" s="277"/>
      <c r="H7" s="277"/>
      <c r="I7" s="277"/>
      <c r="J7" s="277"/>
      <c r="K7" s="277"/>
    </row>
    <row r="8" spans="1:13" s="40" customFormat="1" ht="24">
      <c r="A8" s="583" t="s">
        <v>1484</v>
      </c>
      <c r="B8" s="583"/>
      <c r="C8" s="277"/>
      <c r="D8" s="277"/>
      <c r="E8" s="277"/>
      <c r="F8" s="277"/>
      <c r="G8" s="277"/>
      <c r="H8" s="277"/>
      <c r="I8" s="277"/>
      <c r="J8" s="277"/>
      <c r="K8" s="277"/>
    </row>
    <row r="9" spans="1:13" s="40" customFormat="1" ht="24">
      <c r="A9" s="863" t="s">
        <v>399</v>
      </c>
      <c r="B9" s="863" t="s">
        <v>2753</v>
      </c>
      <c r="C9" s="277"/>
      <c r="D9" s="277"/>
      <c r="E9" s="277"/>
      <c r="F9" s="277"/>
      <c r="G9" s="277"/>
      <c r="H9" s="277"/>
      <c r="I9" s="277"/>
      <c r="J9" s="277"/>
      <c r="K9" s="277"/>
    </row>
    <row r="10" spans="1:13" s="40" customFormat="1" ht="24">
      <c r="A10" s="279"/>
      <c r="B10" s="279"/>
      <c r="C10" s="279"/>
      <c r="D10" s="280" t="s">
        <v>403</v>
      </c>
      <c r="E10" s="1435" t="s">
        <v>404</v>
      </c>
      <c r="F10" s="1436"/>
      <c r="G10" s="1436"/>
      <c r="H10" s="1553"/>
      <c r="I10" s="280" t="s">
        <v>406</v>
      </c>
      <c r="J10" s="280" t="s">
        <v>408</v>
      </c>
      <c r="K10" s="281" t="s">
        <v>1039</v>
      </c>
    </row>
    <row r="11" spans="1:13" s="40" customFormat="1" ht="24">
      <c r="A11" s="282" t="s">
        <v>401</v>
      </c>
      <c r="B11" s="282" t="s">
        <v>130</v>
      </c>
      <c r="C11" s="282" t="s">
        <v>402</v>
      </c>
      <c r="D11" s="283" t="s">
        <v>411</v>
      </c>
      <c r="E11" s="280">
        <v>2561</v>
      </c>
      <c r="F11" s="280">
        <v>2562</v>
      </c>
      <c r="G11" s="280">
        <v>2563</v>
      </c>
      <c r="H11" s="280">
        <v>2564</v>
      </c>
      <c r="I11" s="282" t="s">
        <v>407</v>
      </c>
      <c r="J11" s="282" t="s">
        <v>409</v>
      </c>
      <c r="K11" s="283" t="s">
        <v>494</v>
      </c>
    </row>
    <row r="12" spans="1:13" s="40" customFormat="1" ht="24">
      <c r="A12" s="282"/>
      <c r="B12" s="282"/>
      <c r="C12" s="282"/>
      <c r="D12" s="283" t="s">
        <v>412</v>
      </c>
      <c r="E12" s="282" t="s">
        <v>405</v>
      </c>
      <c r="F12" s="282" t="s">
        <v>405</v>
      </c>
      <c r="G12" s="282" t="s">
        <v>405</v>
      </c>
      <c r="H12" s="282" t="s">
        <v>405</v>
      </c>
      <c r="I12" s="282"/>
      <c r="J12" s="282"/>
      <c r="K12" s="283" t="s">
        <v>495</v>
      </c>
    </row>
    <row r="13" spans="1:13" s="40" customFormat="1" ht="24">
      <c r="A13" s="107">
        <v>1</v>
      </c>
      <c r="B13" s="326" t="s">
        <v>2339</v>
      </c>
      <c r="C13" s="287" t="s">
        <v>618</v>
      </c>
      <c r="D13" s="120" t="s">
        <v>1248</v>
      </c>
      <c r="E13" s="318">
        <v>3000000</v>
      </c>
      <c r="F13" s="341">
        <v>3000000</v>
      </c>
      <c r="G13" s="318">
        <v>3000000</v>
      </c>
      <c r="H13" s="341">
        <v>3000000</v>
      </c>
      <c r="I13" s="291" t="s">
        <v>1186</v>
      </c>
      <c r="J13" s="293" t="s">
        <v>1246</v>
      </c>
      <c r="K13" s="292" t="s">
        <v>1010</v>
      </c>
      <c r="L13" s="345"/>
      <c r="M13" s="774"/>
    </row>
    <row r="14" spans="1:13" s="40" customFormat="1" ht="24">
      <c r="A14" s="108" t="s">
        <v>621</v>
      </c>
      <c r="B14" s="328" t="s">
        <v>2340</v>
      </c>
      <c r="C14" s="624"/>
      <c r="D14" s="328" t="s">
        <v>620</v>
      </c>
      <c r="E14" s="85"/>
      <c r="F14" s="301"/>
      <c r="G14" s="85"/>
      <c r="H14" s="301"/>
      <c r="I14" s="298" t="s">
        <v>1104</v>
      </c>
      <c r="J14" s="297" t="s">
        <v>1234</v>
      </c>
      <c r="K14" s="298"/>
      <c r="L14" s="345"/>
      <c r="M14" s="774"/>
    </row>
    <row r="15" spans="1:13" s="40" customFormat="1" ht="17.25">
      <c r="A15" s="775"/>
      <c r="B15" s="776"/>
      <c r="C15" s="775"/>
      <c r="D15" s="776"/>
      <c r="E15" s="775"/>
      <c r="F15" s="776"/>
      <c r="G15" s="775"/>
      <c r="H15" s="776"/>
      <c r="I15" s="775"/>
      <c r="J15" s="776"/>
      <c r="K15" s="775"/>
      <c r="M15" s="774"/>
    </row>
    <row r="16" spans="1:13" s="40" customFormat="1" ht="24">
      <c r="A16" s="107">
        <v>2</v>
      </c>
      <c r="B16" s="286" t="s">
        <v>2675</v>
      </c>
      <c r="C16" s="287" t="s">
        <v>2763</v>
      </c>
      <c r="D16" s="179" t="s">
        <v>1007</v>
      </c>
      <c r="E16" s="291">
        <v>3000000</v>
      </c>
      <c r="F16" s="290">
        <v>3000000</v>
      </c>
      <c r="G16" s="291">
        <v>3000000</v>
      </c>
      <c r="H16" s="290">
        <v>3000000</v>
      </c>
      <c r="I16" s="292" t="s">
        <v>1215</v>
      </c>
      <c r="J16" s="293" t="s">
        <v>1289</v>
      </c>
      <c r="K16" s="70" t="s">
        <v>1010</v>
      </c>
      <c r="L16" s="345"/>
      <c r="M16" s="774"/>
    </row>
    <row r="17" spans="1:14" s="40" customFormat="1" ht="24">
      <c r="A17" s="108" t="s">
        <v>621</v>
      </c>
      <c r="B17" s="336" t="s">
        <v>2676</v>
      </c>
      <c r="C17" s="296" t="s">
        <v>2764</v>
      </c>
      <c r="D17" s="264" t="s">
        <v>1016</v>
      </c>
      <c r="E17" s="298"/>
      <c r="F17" s="297"/>
      <c r="G17" s="298"/>
      <c r="H17" s="297"/>
      <c r="I17" s="298" t="s">
        <v>1104</v>
      </c>
      <c r="J17" s="297" t="s">
        <v>664</v>
      </c>
      <c r="K17" s="71"/>
      <c r="L17" s="345"/>
      <c r="M17" s="774"/>
    </row>
    <row r="18" spans="1:14" s="40" customFormat="1" ht="24">
      <c r="A18" s="775"/>
      <c r="B18" s="625"/>
      <c r="C18" s="303" t="s">
        <v>2765</v>
      </c>
      <c r="D18" s="910"/>
      <c r="E18" s="623"/>
      <c r="F18" s="625"/>
      <c r="G18" s="623"/>
      <c r="H18" s="625"/>
      <c r="I18" s="373"/>
      <c r="J18" s="625"/>
      <c r="K18" s="623"/>
      <c r="L18" s="345"/>
      <c r="M18" s="774"/>
    </row>
    <row r="19" spans="1:14" s="40" customFormat="1" ht="24">
      <c r="L19" s="345">
        <v>133</v>
      </c>
      <c r="M19" s="774"/>
    </row>
    <row r="20" spans="1:14" s="40" customFormat="1" ht="24">
      <c r="K20" s="961"/>
      <c r="L20" s="345"/>
      <c r="M20" s="774"/>
    </row>
    <row r="21" spans="1:14" s="40" customFormat="1" ht="24">
      <c r="A21" s="279"/>
      <c r="B21" s="279"/>
      <c r="C21" s="279"/>
      <c r="D21" s="280" t="s">
        <v>403</v>
      </c>
      <c r="E21" s="1435" t="s">
        <v>404</v>
      </c>
      <c r="F21" s="1436"/>
      <c r="G21" s="1436"/>
      <c r="H21" s="1553"/>
      <c r="I21" s="280" t="s">
        <v>406</v>
      </c>
      <c r="J21" s="280" t="s">
        <v>408</v>
      </c>
      <c r="K21" s="281" t="s">
        <v>1039</v>
      </c>
    </row>
    <row r="22" spans="1:14" s="40" customFormat="1" ht="24">
      <c r="A22" s="282" t="s">
        <v>401</v>
      </c>
      <c r="B22" s="282" t="s">
        <v>130</v>
      </c>
      <c r="C22" s="282" t="s">
        <v>402</v>
      </c>
      <c r="D22" s="283" t="s">
        <v>411</v>
      </c>
      <c r="E22" s="280">
        <v>2561</v>
      </c>
      <c r="F22" s="280">
        <v>2562</v>
      </c>
      <c r="G22" s="280">
        <v>2563</v>
      </c>
      <c r="H22" s="280">
        <v>2564</v>
      </c>
      <c r="I22" s="282" t="s">
        <v>407</v>
      </c>
      <c r="J22" s="282" t="s">
        <v>409</v>
      </c>
      <c r="K22" s="283" t="s">
        <v>494</v>
      </c>
    </row>
    <row r="23" spans="1:14" s="40" customFormat="1" ht="24">
      <c r="A23" s="282"/>
      <c r="B23" s="284"/>
      <c r="C23" s="284"/>
      <c r="D23" s="932" t="s">
        <v>412</v>
      </c>
      <c r="E23" s="282" t="s">
        <v>405</v>
      </c>
      <c r="F23" s="282" t="s">
        <v>405</v>
      </c>
      <c r="G23" s="282" t="s">
        <v>405</v>
      </c>
      <c r="H23" s="282" t="s">
        <v>405</v>
      </c>
      <c r="I23" s="282"/>
      <c r="J23" s="282"/>
      <c r="K23" s="283" t="s">
        <v>495</v>
      </c>
    </row>
    <row r="24" spans="1:14" s="40" customFormat="1" ht="24">
      <c r="A24" s="130">
        <v>3</v>
      </c>
      <c r="B24" s="336" t="s">
        <v>681</v>
      </c>
      <c r="C24" s="329" t="s">
        <v>641</v>
      </c>
      <c r="D24" s="340" t="s">
        <v>634</v>
      </c>
      <c r="E24" s="127">
        <v>20000000</v>
      </c>
      <c r="F24" s="127">
        <v>20000000</v>
      </c>
      <c r="G24" s="127">
        <v>20000000</v>
      </c>
      <c r="H24" s="127">
        <v>20000000</v>
      </c>
      <c r="I24" s="292" t="s">
        <v>1215</v>
      </c>
      <c r="J24" s="299" t="s">
        <v>1289</v>
      </c>
      <c r="K24" s="70" t="s">
        <v>1010</v>
      </c>
      <c r="L24" s="345"/>
      <c r="M24" s="774"/>
      <c r="N24" s="774"/>
    </row>
    <row r="25" spans="1:14" s="40" customFormat="1" ht="24">
      <c r="A25" s="629" t="s">
        <v>621</v>
      </c>
      <c r="B25" s="336" t="s">
        <v>682</v>
      </c>
      <c r="C25" s="324" t="s">
        <v>635</v>
      </c>
      <c r="D25" s="344" t="s">
        <v>683</v>
      </c>
      <c r="E25" s="313"/>
      <c r="F25" s="313"/>
      <c r="G25" s="313"/>
      <c r="H25" s="313"/>
      <c r="I25" s="303" t="s">
        <v>1104</v>
      </c>
      <c r="J25" s="302" t="s">
        <v>664</v>
      </c>
      <c r="K25" s="223"/>
      <c r="L25" s="345"/>
      <c r="M25" s="774"/>
      <c r="N25" s="774"/>
    </row>
    <row r="26" spans="1:14" s="40" customFormat="1" ht="24">
      <c r="A26" s="94">
        <v>4</v>
      </c>
      <c r="B26" s="326" t="s">
        <v>2673</v>
      </c>
      <c r="C26" s="318" t="s">
        <v>666</v>
      </c>
      <c r="D26" s="120" t="s">
        <v>667</v>
      </c>
      <c r="E26" s="291">
        <v>5000000</v>
      </c>
      <c r="F26" s="290">
        <v>5000000</v>
      </c>
      <c r="G26" s="291">
        <v>5000000</v>
      </c>
      <c r="H26" s="290">
        <v>5000000</v>
      </c>
      <c r="I26" s="292" t="s">
        <v>1215</v>
      </c>
      <c r="J26" s="293" t="s">
        <v>1289</v>
      </c>
      <c r="K26" s="70" t="s">
        <v>1010</v>
      </c>
      <c r="L26" s="345"/>
      <c r="M26" s="774"/>
      <c r="N26" s="774"/>
    </row>
    <row r="27" spans="1:14" s="40" customFormat="1" ht="24">
      <c r="A27" s="96" t="s">
        <v>621</v>
      </c>
      <c r="B27" s="330" t="s">
        <v>2674</v>
      </c>
      <c r="C27" s="324" t="s">
        <v>668</v>
      </c>
      <c r="D27" s="100" t="s">
        <v>669</v>
      </c>
      <c r="E27" s="303"/>
      <c r="F27" s="304"/>
      <c r="G27" s="303"/>
      <c r="H27" s="304"/>
      <c r="I27" s="303" t="s">
        <v>1104</v>
      </c>
      <c r="J27" s="304" t="s">
        <v>664</v>
      </c>
      <c r="K27" s="223"/>
      <c r="L27" s="345"/>
      <c r="M27" s="774"/>
      <c r="N27" s="774"/>
    </row>
    <row r="28" spans="1:14" s="40" customFormat="1" ht="24">
      <c r="A28" s="107">
        <v>5</v>
      </c>
      <c r="B28" s="326" t="s">
        <v>2815</v>
      </c>
      <c r="C28" s="318" t="s">
        <v>644</v>
      </c>
      <c r="D28" s="287" t="s">
        <v>658</v>
      </c>
      <c r="E28" s="271">
        <v>15700000</v>
      </c>
      <c r="F28" s="291">
        <v>15700000</v>
      </c>
      <c r="G28" s="291">
        <v>15700000</v>
      </c>
      <c r="H28" s="291">
        <v>15700000</v>
      </c>
      <c r="I28" s="292" t="s">
        <v>1215</v>
      </c>
      <c r="J28" s="293" t="s">
        <v>1289</v>
      </c>
      <c r="K28" s="70" t="s">
        <v>1010</v>
      </c>
      <c r="L28" s="345"/>
      <c r="M28" s="774"/>
      <c r="N28" s="774"/>
    </row>
    <row r="29" spans="1:14" s="40" customFormat="1" ht="24">
      <c r="A29" s="108" t="s">
        <v>621</v>
      </c>
      <c r="B29" s="336" t="s">
        <v>2816</v>
      </c>
      <c r="C29" s="296" t="s">
        <v>645</v>
      </c>
      <c r="D29" s="296" t="s">
        <v>656</v>
      </c>
      <c r="E29" s="74"/>
      <c r="F29" s="298"/>
      <c r="G29" s="298"/>
      <c r="H29" s="298"/>
      <c r="I29" s="298" t="s">
        <v>1104</v>
      </c>
      <c r="J29" s="297" t="s">
        <v>664</v>
      </c>
      <c r="K29" s="298"/>
      <c r="L29" s="345"/>
      <c r="M29" s="774"/>
      <c r="N29" s="774"/>
    </row>
    <row r="30" spans="1:14" s="40" customFormat="1" ht="24">
      <c r="A30" s="109"/>
      <c r="B30" s="625"/>
      <c r="C30" s="373"/>
      <c r="D30" s="623"/>
      <c r="E30" s="910"/>
      <c r="F30" s="625"/>
      <c r="G30" s="623"/>
      <c r="H30" s="625"/>
      <c r="I30" s="373"/>
      <c r="J30" s="625"/>
      <c r="K30" s="623"/>
      <c r="L30" s="345"/>
      <c r="M30" s="774"/>
      <c r="N30" s="774"/>
    </row>
    <row r="31" spans="1:14" s="40" customFormat="1" ht="24">
      <c r="A31" s="113">
        <v>6</v>
      </c>
      <c r="B31" s="286" t="s">
        <v>2766</v>
      </c>
      <c r="C31" s="318" t="s">
        <v>666</v>
      </c>
      <c r="D31" s="120" t="s">
        <v>1101</v>
      </c>
      <c r="E31" s="291">
        <v>200000</v>
      </c>
      <c r="F31" s="290">
        <v>200000</v>
      </c>
      <c r="G31" s="291">
        <v>200000</v>
      </c>
      <c r="H31" s="290">
        <v>200000</v>
      </c>
      <c r="I31" s="292" t="s">
        <v>1215</v>
      </c>
      <c r="J31" s="293" t="s">
        <v>1289</v>
      </c>
      <c r="K31" s="292" t="s">
        <v>1010</v>
      </c>
      <c r="L31" s="345"/>
      <c r="M31" s="774"/>
      <c r="N31" s="774"/>
    </row>
    <row r="32" spans="1:14" s="40" customFormat="1" ht="24">
      <c r="A32" s="491" t="s">
        <v>621</v>
      </c>
      <c r="B32" s="336" t="s">
        <v>2767</v>
      </c>
      <c r="C32" s="329" t="s">
        <v>668</v>
      </c>
      <c r="D32" s="98"/>
      <c r="E32" s="298"/>
      <c r="F32" s="297"/>
      <c r="G32" s="298"/>
      <c r="H32" s="297"/>
      <c r="I32" s="298" t="s">
        <v>1104</v>
      </c>
      <c r="J32" s="297" t="s">
        <v>664</v>
      </c>
      <c r="K32" s="298"/>
      <c r="L32" s="345"/>
      <c r="M32" s="774"/>
      <c r="N32" s="774"/>
    </row>
    <row r="33" spans="1:14" s="40" customFormat="1" ht="25.5" customHeight="1">
      <c r="A33" s="775"/>
      <c r="B33" s="304" t="s">
        <v>2768</v>
      </c>
      <c r="C33" s="775"/>
      <c r="D33" s="776"/>
      <c r="E33" s="775"/>
      <c r="F33" s="776"/>
      <c r="G33" s="775"/>
      <c r="H33" s="776"/>
      <c r="I33" s="775"/>
      <c r="J33" s="776"/>
      <c r="K33" s="775"/>
      <c r="L33" s="345"/>
      <c r="M33" s="774"/>
      <c r="N33" s="774"/>
    </row>
    <row r="34" spans="1:14" s="40" customFormat="1" ht="24">
      <c r="A34" s="94">
        <v>7</v>
      </c>
      <c r="B34" s="317" t="s">
        <v>665</v>
      </c>
      <c r="C34" s="318" t="s">
        <v>666</v>
      </c>
      <c r="D34" s="318" t="s">
        <v>667</v>
      </c>
      <c r="E34" s="291">
        <v>550000</v>
      </c>
      <c r="F34" s="291">
        <v>550000</v>
      </c>
      <c r="G34" s="291">
        <v>550000</v>
      </c>
      <c r="H34" s="291">
        <v>550000</v>
      </c>
      <c r="I34" s="292" t="s">
        <v>1215</v>
      </c>
      <c r="J34" s="292" t="s">
        <v>1293</v>
      </c>
      <c r="K34" s="292" t="s">
        <v>1010</v>
      </c>
      <c r="L34" s="345"/>
      <c r="M34" s="774"/>
      <c r="N34" s="774"/>
    </row>
    <row r="35" spans="1:14" s="40" customFormat="1" ht="23.25">
      <c r="A35" s="96" t="s">
        <v>621</v>
      </c>
      <c r="B35" s="117"/>
      <c r="C35" s="329" t="s">
        <v>668</v>
      </c>
      <c r="D35" s="329" t="s">
        <v>669</v>
      </c>
      <c r="E35" s="298"/>
      <c r="F35" s="298"/>
      <c r="G35" s="298"/>
      <c r="H35" s="298"/>
      <c r="I35" s="298" t="s">
        <v>1104</v>
      </c>
      <c r="J35" s="298" t="s">
        <v>668</v>
      </c>
      <c r="K35" s="298"/>
      <c r="L35" s="774"/>
      <c r="M35" s="774"/>
      <c r="N35" s="774"/>
    </row>
    <row r="36" spans="1:14" s="40" customFormat="1" ht="9" customHeight="1">
      <c r="A36" s="775"/>
      <c r="B36" s="775"/>
      <c r="C36" s="775"/>
      <c r="D36" s="241"/>
      <c r="E36" s="775"/>
      <c r="F36" s="775"/>
      <c r="G36" s="775"/>
      <c r="H36" s="775"/>
      <c r="I36" s="775"/>
      <c r="J36" s="775"/>
      <c r="K36" s="775"/>
    </row>
    <row r="37" spans="1:14" s="40" customFormat="1" ht="23.25">
      <c r="A37" s="94">
        <v>8</v>
      </c>
      <c r="B37" s="317" t="s">
        <v>670</v>
      </c>
      <c r="C37" s="339" t="s">
        <v>666</v>
      </c>
      <c r="D37" s="318" t="s">
        <v>667</v>
      </c>
      <c r="E37" s="268">
        <v>550000</v>
      </c>
      <c r="F37" s="291">
        <v>550000</v>
      </c>
      <c r="G37" s="290">
        <v>550000</v>
      </c>
      <c r="H37" s="291">
        <v>550000</v>
      </c>
      <c r="I37" s="293" t="s">
        <v>1215</v>
      </c>
      <c r="J37" s="292" t="s">
        <v>1293</v>
      </c>
      <c r="K37" s="292" t="s">
        <v>1010</v>
      </c>
    </row>
    <row r="38" spans="1:14" s="40" customFormat="1" ht="23.25">
      <c r="A38" s="96" t="s">
        <v>621</v>
      </c>
      <c r="B38" s="117"/>
      <c r="C38" s="340" t="s">
        <v>668</v>
      </c>
      <c r="D38" s="329" t="s">
        <v>669</v>
      </c>
      <c r="E38" s="69"/>
      <c r="F38" s="298"/>
      <c r="G38" s="297"/>
      <c r="H38" s="298"/>
      <c r="I38" s="297" t="s">
        <v>1104</v>
      </c>
      <c r="J38" s="298" t="s">
        <v>668</v>
      </c>
      <c r="K38" s="298"/>
    </row>
    <row r="39" spans="1:14" s="40" customFormat="1" ht="19.5">
      <c r="A39" s="775"/>
      <c r="B39" s="775"/>
      <c r="C39" s="778"/>
      <c r="D39" s="241"/>
      <c r="E39" s="778"/>
      <c r="F39" s="775"/>
      <c r="G39" s="776"/>
      <c r="H39" s="775"/>
      <c r="I39" s="776"/>
      <c r="J39" s="775"/>
      <c r="K39" s="775"/>
    </row>
    <row r="40" spans="1:14" s="40" customFormat="1" ht="21.75">
      <c r="L40" s="306">
        <v>134</v>
      </c>
    </row>
    <row r="41" spans="1:14" s="40" customFormat="1" ht="17.25">
      <c r="K41" s="961"/>
    </row>
    <row r="42" spans="1:14" s="40" customFormat="1" ht="17.25"/>
    <row r="43" spans="1:14" s="40" customFormat="1" ht="24">
      <c r="A43" s="279"/>
      <c r="B43" s="279"/>
      <c r="C43" s="279"/>
      <c r="D43" s="280" t="s">
        <v>403</v>
      </c>
      <c r="E43" s="1435" t="s">
        <v>404</v>
      </c>
      <c r="F43" s="1436"/>
      <c r="G43" s="1436"/>
      <c r="H43" s="1553"/>
      <c r="I43" s="280" t="s">
        <v>406</v>
      </c>
      <c r="J43" s="280" t="s">
        <v>408</v>
      </c>
      <c r="K43" s="281" t="s">
        <v>1039</v>
      </c>
    </row>
    <row r="44" spans="1:14" s="40" customFormat="1" ht="24">
      <c r="A44" s="282" t="s">
        <v>401</v>
      </c>
      <c r="B44" s="282" t="s">
        <v>130</v>
      </c>
      <c r="C44" s="282" t="s">
        <v>402</v>
      </c>
      <c r="D44" s="283" t="s">
        <v>411</v>
      </c>
      <c r="E44" s="280">
        <v>2561</v>
      </c>
      <c r="F44" s="280">
        <v>2562</v>
      </c>
      <c r="G44" s="280">
        <v>2563</v>
      </c>
      <c r="H44" s="280">
        <v>2564</v>
      </c>
      <c r="I44" s="282" t="s">
        <v>407</v>
      </c>
      <c r="J44" s="282" t="s">
        <v>409</v>
      </c>
      <c r="K44" s="283" t="s">
        <v>494</v>
      </c>
    </row>
    <row r="45" spans="1:14" s="40" customFormat="1" ht="24">
      <c r="A45" s="282"/>
      <c r="B45" s="282"/>
      <c r="C45" s="282"/>
      <c r="D45" s="283" t="s">
        <v>412</v>
      </c>
      <c r="E45" s="282" t="s">
        <v>405</v>
      </c>
      <c r="F45" s="282" t="s">
        <v>405</v>
      </c>
      <c r="G45" s="282" t="s">
        <v>405</v>
      </c>
      <c r="H45" s="282" t="s">
        <v>405</v>
      </c>
      <c r="I45" s="282"/>
      <c r="J45" s="282"/>
      <c r="K45" s="283" t="s">
        <v>495</v>
      </c>
    </row>
    <row r="46" spans="1:14" s="40" customFormat="1" ht="23.25">
      <c r="A46" s="94">
        <v>9</v>
      </c>
      <c r="B46" s="326" t="s">
        <v>2693</v>
      </c>
      <c r="C46" s="318" t="s">
        <v>641</v>
      </c>
      <c r="D46" s="771" t="s">
        <v>651</v>
      </c>
      <c r="E46" s="291">
        <v>5000000</v>
      </c>
      <c r="F46" s="290">
        <v>5000000</v>
      </c>
      <c r="G46" s="291">
        <v>5000000</v>
      </c>
      <c r="H46" s="290">
        <v>5000000</v>
      </c>
      <c r="I46" s="292" t="s">
        <v>1215</v>
      </c>
      <c r="J46" s="293" t="s">
        <v>1293</v>
      </c>
      <c r="K46" s="292" t="s">
        <v>1010</v>
      </c>
    </row>
    <row r="47" spans="1:14" s="40" customFormat="1" ht="23.25">
      <c r="A47" s="96" t="s">
        <v>621</v>
      </c>
      <c r="B47" s="328" t="s">
        <v>2694</v>
      </c>
      <c r="C47" s="329" t="s">
        <v>635</v>
      </c>
      <c r="D47" s="98"/>
      <c r="E47" s="298"/>
      <c r="F47" s="297"/>
      <c r="G47" s="298"/>
      <c r="H47" s="297"/>
      <c r="I47" s="298" t="s">
        <v>1104</v>
      </c>
      <c r="J47" s="297" t="s">
        <v>668</v>
      </c>
      <c r="K47" s="298"/>
    </row>
    <row r="48" spans="1:14" s="40" customFormat="1" ht="21.75">
      <c r="A48" s="775"/>
      <c r="B48" s="304" t="s">
        <v>2695</v>
      </c>
      <c r="C48" s="241"/>
      <c r="D48" s="304"/>
      <c r="E48" s="303"/>
      <c r="F48" s="304"/>
      <c r="G48" s="303"/>
      <c r="H48" s="304"/>
      <c r="I48" s="303"/>
      <c r="J48" s="304"/>
      <c r="K48" s="303"/>
    </row>
    <row r="49" spans="1:24" s="40" customFormat="1" ht="23.25">
      <c r="A49" s="94">
        <v>10</v>
      </c>
      <c r="B49" s="326" t="s">
        <v>2669</v>
      </c>
      <c r="C49" s="318" t="s">
        <v>641</v>
      </c>
      <c r="D49" s="120" t="s">
        <v>2690</v>
      </c>
      <c r="E49" s="291">
        <v>5000000</v>
      </c>
      <c r="F49" s="290">
        <v>5000000</v>
      </c>
      <c r="G49" s="291">
        <v>5000000</v>
      </c>
      <c r="H49" s="290">
        <v>5000000</v>
      </c>
      <c r="I49" s="292" t="s">
        <v>1215</v>
      </c>
      <c r="J49" s="293" t="s">
        <v>1293</v>
      </c>
      <c r="K49" s="70" t="s">
        <v>1010</v>
      </c>
    </row>
    <row r="50" spans="1:24" s="40" customFormat="1" ht="23.25">
      <c r="A50" s="96" t="s">
        <v>621</v>
      </c>
      <c r="B50" s="328" t="s">
        <v>2688</v>
      </c>
      <c r="C50" s="329" t="s">
        <v>635</v>
      </c>
      <c r="D50" s="98" t="s">
        <v>2691</v>
      </c>
      <c r="E50" s="298"/>
      <c r="F50" s="297"/>
      <c r="G50" s="298"/>
      <c r="H50" s="297"/>
      <c r="I50" s="298" t="s">
        <v>1104</v>
      </c>
      <c r="J50" s="297" t="s">
        <v>668</v>
      </c>
      <c r="K50" s="71"/>
    </row>
    <row r="51" spans="1:24" s="40" customFormat="1" ht="21.75">
      <c r="A51" s="775"/>
      <c r="B51" s="304" t="s">
        <v>2689</v>
      </c>
      <c r="C51" s="241"/>
      <c r="D51" s="304" t="s">
        <v>2692</v>
      </c>
      <c r="E51" s="303"/>
      <c r="F51" s="304"/>
      <c r="G51" s="303"/>
      <c r="H51" s="304"/>
      <c r="I51" s="303"/>
      <c r="J51" s="304"/>
      <c r="K51" s="303"/>
    </row>
    <row r="52" spans="1:24" s="40" customFormat="1" ht="23.25">
      <c r="A52" s="94">
        <v>11</v>
      </c>
      <c r="B52" s="326" t="s">
        <v>2670</v>
      </c>
      <c r="C52" s="318" t="s">
        <v>2677</v>
      </c>
      <c r="D52" s="120" t="s">
        <v>626</v>
      </c>
      <c r="E52" s="291">
        <v>2000000</v>
      </c>
      <c r="F52" s="290">
        <v>2000000</v>
      </c>
      <c r="G52" s="291">
        <v>2000000</v>
      </c>
      <c r="H52" s="290">
        <v>2000000</v>
      </c>
      <c r="I52" s="292" t="s">
        <v>1215</v>
      </c>
      <c r="J52" s="293" t="s">
        <v>1293</v>
      </c>
      <c r="K52" s="70" t="s">
        <v>1010</v>
      </c>
    </row>
    <row r="53" spans="1:24" s="40" customFormat="1" ht="23.25">
      <c r="A53" s="96" t="s">
        <v>621</v>
      </c>
      <c r="B53" s="328" t="s">
        <v>2671</v>
      </c>
      <c r="C53" s="329" t="s">
        <v>689</v>
      </c>
      <c r="D53" s="98" t="s">
        <v>676</v>
      </c>
      <c r="E53" s="298"/>
      <c r="F53" s="297"/>
      <c r="G53" s="298"/>
      <c r="H53" s="297"/>
      <c r="I53" s="298" t="s">
        <v>1104</v>
      </c>
      <c r="J53" s="297" t="s">
        <v>668</v>
      </c>
      <c r="K53" s="71"/>
    </row>
    <row r="54" spans="1:24" s="40" customFormat="1" ht="21" customHeight="1">
      <c r="A54" s="96"/>
      <c r="B54" s="328" t="s">
        <v>2672</v>
      </c>
      <c r="C54" s="329"/>
      <c r="D54" s="98"/>
      <c r="E54" s="298"/>
      <c r="F54" s="297"/>
      <c r="G54" s="298"/>
      <c r="H54" s="297"/>
      <c r="I54" s="298"/>
      <c r="J54" s="297"/>
      <c r="K54" s="71"/>
    </row>
    <row r="55" spans="1:24" s="40" customFormat="1" ht="23.25">
      <c r="A55" s="94">
        <v>12</v>
      </c>
      <c r="B55" s="326" t="s">
        <v>686</v>
      </c>
      <c r="C55" s="128" t="s">
        <v>666</v>
      </c>
      <c r="D55" s="120" t="s">
        <v>675</v>
      </c>
      <c r="E55" s="291">
        <v>500000</v>
      </c>
      <c r="F55" s="290">
        <v>500000</v>
      </c>
      <c r="G55" s="291">
        <v>500000</v>
      </c>
      <c r="H55" s="290">
        <v>500000</v>
      </c>
      <c r="I55" s="292" t="s">
        <v>1215</v>
      </c>
      <c r="J55" s="293" t="s">
        <v>1289</v>
      </c>
      <c r="K55" s="70" t="s">
        <v>1010</v>
      </c>
    </row>
    <row r="56" spans="1:24" s="40" customFormat="1" ht="23.25">
      <c r="A56" s="99" t="s">
        <v>621</v>
      </c>
      <c r="B56" s="773"/>
      <c r="C56" s="123" t="s">
        <v>1296</v>
      </c>
      <c r="D56" s="100"/>
      <c r="E56" s="303"/>
      <c r="F56" s="304"/>
      <c r="G56" s="303"/>
      <c r="H56" s="304"/>
      <c r="I56" s="303" t="s">
        <v>1104</v>
      </c>
      <c r="J56" s="304" t="s">
        <v>664</v>
      </c>
      <c r="K56" s="223"/>
    </row>
    <row r="57" spans="1:24" s="40" customFormat="1" ht="23.25">
      <c r="A57" s="94">
        <v>13</v>
      </c>
      <c r="B57" s="326" t="s">
        <v>681</v>
      </c>
      <c r="C57" s="318" t="s">
        <v>641</v>
      </c>
      <c r="D57" s="120" t="s">
        <v>634</v>
      </c>
      <c r="E57" s="291">
        <v>10000000</v>
      </c>
      <c r="F57" s="290">
        <v>10000000</v>
      </c>
      <c r="G57" s="291">
        <v>10000000</v>
      </c>
      <c r="H57" s="290">
        <v>10000000</v>
      </c>
      <c r="I57" s="292" t="s">
        <v>1215</v>
      </c>
      <c r="J57" s="293" t="s">
        <v>1289</v>
      </c>
      <c r="K57" s="70" t="s">
        <v>1010</v>
      </c>
    </row>
    <row r="58" spans="1:24" s="40" customFormat="1" ht="23.25">
      <c r="A58" s="99" t="s">
        <v>621</v>
      </c>
      <c r="B58" s="330" t="s">
        <v>690</v>
      </c>
      <c r="C58" s="324" t="s">
        <v>635</v>
      </c>
      <c r="D58" s="100" t="s">
        <v>691</v>
      </c>
      <c r="E58" s="303"/>
      <c r="F58" s="304"/>
      <c r="G58" s="303"/>
      <c r="H58" s="304"/>
      <c r="I58" s="303" t="s">
        <v>1104</v>
      </c>
      <c r="J58" s="304" t="s">
        <v>664</v>
      </c>
      <c r="K58" s="223"/>
    </row>
    <row r="59" spans="1:24" s="40" customFormat="1" ht="17.25"/>
    <row r="60" spans="1:24" s="40" customFormat="1" ht="17.25"/>
    <row r="61" spans="1:24" s="40" customFormat="1" ht="24">
      <c r="L61" s="306">
        <v>135</v>
      </c>
      <c r="N61" s="768" t="s">
        <v>26</v>
      </c>
      <c r="O61" s="754" t="s">
        <v>164</v>
      </c>
      <c r="P61" s="755" t="s">
        <v>164</v>
      </c>
      <c r="Q61" s="756" t="s">
        <v>164</v>
      </c>
      <c r="R61" s="772" t="e">
        <f>SUM(#REF!,#REF!,E57,E55,E52,E49,E46,E37,E34,E31,#REF!,E26,E24,#REF!,E13)</f>
        <v>#REF!</v>
      </c>
      <c r="S61" s="772" t="e">
        <f>SUM(#REF!,#REF!,F57,F55,F52,F49,F46,F37,F34,F31,#REF!,F26,F24,#REF!,F13)</f>
        <v>#REF!</v>
      </c>
      <c r="T61" s="772" t="e">
        <f>SUM(#REF!,#REF!,G57,G55,G52,G49,G46,G37,G34,G31,#REF!,G26,G24,#REF!,G13)</f>
        <v>#REF!</v>
      </c>
      <c r="U61" s="772" t="e">
        <f>SUM(#REF!,#REF!,H57,H55,H52,H49,H46,H37,H34,H31,#REF!,H26,H24,#REF!,H13)</f>
        <v>#REF!</v>
      </c>
      <c r="V61" s="754" t="s">
        <v>164</v>
      </c>
      <c r="W61" s="755" t="s">
        <v>164</v>
      </c>
      <c r="X61" s="756" t="s">
        <v>164</v>
      </c>
    </row>
    <row r="62" spans="1:24" s="40" customFormat="1" ht="17.25">
      <c r="K62" s="961"/>
    </row>
    <row r="63" spans="1:24" s="40" customFormat="1" ht="17.25"/>
    <row r="64" spans="1:24" s="40" customFormat="1" ht="17.25"/>
    <row r="65" spans="1:14" s="40" customFormat="1" ht="18.75" customHeight="1">
      <c r="A65" s="279"/>
      <c r="B65" s="279"/>
      <c r="C65" s="279"/>
      <c r="D65" s="280" t="s">
        <v>403</v>
      </c>
      <c r="E65" s="1435" t="s">
        <v>404</v>
      </c>
      <c r="F65" s="1436"/>
      <c r="G65" s="1436"/>
      <c r="H65" s="1553"/>
      <c r="I65" s="280" t="s">
        <v>406</v>
      </c>
      <c r="J65" s="280" t="s">
        <v>408</v>
      </c>
      <c r="K65" s="281" t="s">
        <v>1039</v>
      </c>
    </row>
    <row r="66" spans="1:14" s="40" customFormat="1" ht="24">
      <c r="A66" s="282" t="s">
        <v>401</v>
      </c>
      <c r="B66" s="282" t="s">
        <v>130</v>
      </c>
      <c r="C66" s="282" t="s">
        <v>402</v>
      </c>
      <c r="D66" s="283" t="s">
        <v>411</v>
      </c>
      <c r="E66" s="280">
        <v>2561</v>
      </c>
      <c r="F66" s="280">
        <v>2562</v>
      </c>
      <c r="G66" s="280">
        <v>2563</v>
      </c>
      <c r="H66" s="280">
        <v>2564</v>
      </c>
      <c r="I66" s="282" t="s">
        <v>407</v>
      </c>
      <c r="J66" s="282" t="s">
        <v>409</v>
      </c>
      <c r="K66" s="283" t="s">
        <v>494</v>
      </c>
    </row>
    <row r="67" spans="1:14" s="40" customFormat="1" ht="24">
      <c r="A67" s="282"/>
      <c r="B67" s="282"/>
      <c r="C67" s="282"/>
      <c r="D67" s="283" t="s">
        <v>412</v>
      </c>
      <c r="E67" s="282" t="s">
        <v>405</v>
      </c>
      <c r="F67" s="282" t="s">
        <v>405</v>
      </c>
      <c r="G67" s="282" t="s">
        <v>405</v>
      </c>
      <c r="H67" s="282" t="s">
        <v>405</v>
      </c>
      <c r="I67" s="282"/>
      <c r="J67" s="282"/>
      <c r="K67" s="283" t="s">
        <v>495</v>
      </c>
    </row>
    <row r="68" spans="1:14" s="40" customFormat="1" ht="24" customHeight="1">
      <c r="A68" s="94">
        <v>14</v>
      </c>
      <c r="B68" s="286" t="s">
        <v>2885</v>
      </c>
      <c r="C68" s="337" t="s">
        <v>666</v>
      </c>
      <c r="D68" s="770" t="s">
        <v>675</v>
      </c>
      <c r="E68" s="291">
        <v>2000000</v>
      </c>
      <c r="F68" s="291">
        <v>2000000</v>
      </c>
      <c r="G68" s="291">
        <v>2000000</v>
      </c>
      <c r="H68" s="291">
        <v>2000000</v>
      </c>
      <c r="I68" s="292" t="s">
        <v>1215</v>
      </c>
      <c r="J68" s="293" t="s">
        <v>1289</v>
      </c>
      <c r="K68" s="70" t="s">
        <v>1010</v>
      </c>
      <c r="L68" s="774"/>
      <c r="M68" s="774"/>
      <c r="N68" s="774"/>
    </row>
    <row r="69" spans="1:14" s="40" customFormat="1" ht="24" customHeight="1">
      <c r="A69" s="96" t="s">
        <v>621</v>
      </c>
      <c r="B69" s="631"/>
      <c r="C69" s="80" t="s">
        <v>1296</v>
      </c>
      <c r="D69" s="97"/>
      <c r="E69" s="298"/>
      <c r="F69" s="297"/>
      <c r="G69" s="298"/>
      <c r="H69" s="297"/>
      <c r="I69" s="298" t="s">
        <v>1104</v>
      </c>
      <c r="J69" s="297" t="s">
        <v>664</v>
      </c>
      <c r="K69" s="71"/>
      <c r="L69" s="774"/>
      <c r="M69" s="774"/>
      <c r="N69" s="774"/>
    </row>
    <row r="70" spans="1:14" s="40" customFormat="1" ht="24" customHeight="1">
      <c r="A70" s="1030"/>
      <c r="B70" s="174"/>
      <c r="C70" s="1031"/>
      <c r="D70" s="174"/>
      <c r="E70" s="1032"/>
      <c r="F70" s="174"/>
      <c r="G70" s="1032"/>
      <c r="H70" s="174"/>
      <c r="I70" s="1031"/>
      <c r="J70" s="174"/>
      <c r="K70" s="1032"/>
      <c r="L70" s="774"/>
      <c r="M70" s="774"/>
      <c r="N70" s="774"/>
    </row>
    <row r="71" spans="1:14" s="40" customFormat="1" ht="24" customHeight="1">
      <c r="A71" s="107">
        <v>15</v>
      </c>
      <c r="B71" s="146" t="s">
        <v>3089</v>
      </c>
      <c r="C71" s="133" t="s">
        <v>629</v>
      </c>
      <c r="D71" s="133" t="s">
        <v>3096</v>
      </c>
      <c r="E71" s="291">
        <v>200000</v>
      </c>
      <c r="F71" s="268">
        <v>200000</v>
      </c>
      <c r="G71" s="291">
        <v>200000</v>
      </c>
      <c r="H71" s="290">
        <v>200000</v>
      </c>
      <c r="I71" s="292" t="s">
        <v>1186</v>
      </c>
      <c r="J71" s="311" t="s">
        <v>3097</v>
      </c>
      <c r="K71" s="292" t="s">
        <v>1010</v>
      </c>
      <c r="L71" s="774"/>
      <c r="M71" s="774"/>
      <c r="N71" s="774"/>
    </row>
    <row r="72" spans="1:14" s="40" customFormat="1" ht="24" customHeight="1">
      <c r="A72" s="108"/>
      <c r="B72" s="78" t="s">
        <v>3100</v>
      </c>
      <c r="C72" s="66" t="s">
        <v>3099</v>
      </c>
      <c r="D72" s="66" t="s">
        <v>477</v>
      </c>
      <c r="E72" s="298"/>
      <c r="F72" s="69"/>
      <c r="G72" s="298"/>
      <c r="H72" s="297"/>
      <c r="I72" s="298" t="s">
        <v>1104</v>
      </c>
      <c r="J72" s="74" t="s">
        <v>3098</v>
      </c>
      <c r="K72" s="298"/>
      <c r="L72" s="774"/>
      <c r="M72" s="774"/>
      <c r="N72" s="774"/>
    </row>
    <row r="73" spans="1:14" s="40" customFormat="1" ht="24" customHeight="1">
      <c r="A73" s="109"/>
      <c r="B73" s="79"/>
      <c r="C73" s="67" t="s">
        <v>1658</v>
      </c>
      <c r="D73" s="67" t="s">
        <v>3090</v>
      </c>
      <c r="E73" s="303"/>
      <c r="F73" s="302"/>
      <c r="G73" s="303"/>
      <c r="H73" s="304"/>
      <c r="I73" s="303"/>
      <c r="J73" s="314"/>
      <c r="K73" s="303"/>
      <c r="L73" s="774"/>
      <c r="M73" s="774"/>
      <c r="N73" s="774"/>
    </row>
    <row r="74" spans="1:14" s="40" customFormat="1" ht="24">
      <c r="A74" s="768" t="s">
        <v>26</v>
      </c>
      <c r="B74" s="755" t="s">
        <v>3362</v>
      </c>
      <c r="C74" s="755" t="s">
        <v>164</v>
      </c>
      <c r="D74" s="755" t="s">
        <v>164</v>
      </c>
      <c r="E74" s="772">
        <f>SUM(E71:E73,E68,E57,E55,E52,E49,E46,E37,E34,E31,E28,E26,E24,E16,E13)</f>
        <v>72700000</v>
      </c>
      <c r="F74" s="772">
        <f t="shared" ref="F74:H74" si="0">SUM(F71:F73,F68,F57,F55,F52,F49,F46,F37,F34,F31,F28,F26,F24,F16,F13)</f>
        <v>72700000</v>
      </c>
      <c r="G74" s="772">
        <f t="shared" si="0"/>
        <v>72700000</v>
      </c>
      <c r="H74" s="772">
        <f t="shared" si="0"/>
        <v>72700000</v>
      </c>
      <c r="I74" s="755" t="s">
        <v>164</v>
      </c>
      <c r="J74" s="754" t="s">
        <v>164</v>
      </c>
      <c r="K74" s="775"/>
      <c r="L74" s="40">
        <v>136</v>
      </c>
    </row>
    <row r="92" spans="11:11">
      <c r="K92" s="961"/>
    </row>
  </sheetData>
  <mergeCells count="9">
    <mergeCell ref="E65:H65"/>
    <mergeCell ref="J1:K1"/>
    <mergeCell ref="A2:K2"/>
    <mergeCell ref="A3:K3"/>
    <mergeCell ref="A5:K5"/>
    <mergeCell ref="E10:H10"/>
    <mergeCell ref="A4:K4"/>
    <mergeCell ref="E21:H21"/>
    <mergeCell ref="E43:H43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63"/>
  <sheetViews>
    <sheetView workbookViewId="0">
      <selection activeCell="K20" sqref="K20"/>
    </sheetView>
  </sheetViews>
  <sheetFormatPr defaultRowHeight="24"/>
  <cols>
    <col min="1" max="1" width="4.125" style="278" customWidth="1"/>
    <col min="2" max="2" width="25" style="278" customWidth="1"/>
    <col min="3" max="3" width="20.625" style="278" customWidth="1"/>
    <col min="4" max="4" width="12.875" style="278" customWidth="1"/>
    <col min="5" max="8" width="8.625" style="278" customWidth="1"/>
    <col min="9" max="9" width="12" style="278" customWidth="1"/>
    <col min="10" max="10" width="16.75" style="278" customWidth="1"/>
    <col min="11" max="11" width="9.5" style="278" customWidth="1"/>
    <col min="12" max="16384" width="9" style="278"/>
  </cols>
  <sheetData>
    <row r="1" spans="1:12">
      <c r="A1" s="277"/>
      <c r="B1" s="40"/>
      <c r="C1" s="40"/>
      <c r="D1" s="40"/>
      <c r="E1" s="40"/>
      <c r="F1" s="40"/>
      <c r="G1" s="40"/>
      <c r="H1" s="40"/>
      <c r="I1" s="40"/>
      <c r="J1" s="1535" t="s">
        <v>2231</v>
      </c>
      <c r="K1" s="1535"/>
    </row>
    <row r="2" spans="1:12">
      <c r="A2" s="1545" t="s">
        <v>396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</row>
    <row r="3" spans="1:12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</row>
    <row r="4" spans="1:12">
      <c r="A4" s="1545" t="s">
        <v>2232</v>
      </c>
      <c r="B4" s="1545"/>
      <c r="C4" s="1545"/>
      <c r="D4" s="1545"/>
      <c r="E4" s="1545"/>
      <c r="F4" s="1545"/>
      <c r="G4" s="1545"/>
      <c r="H4" s="1545"/>
      <c r="I4" s="1545"/>
      <c r="J4" s="1545"/>
      <c r="K4" s="1545"/>
    </row>
    <row r="5" spans="1:12">
      <c r="A5" s="1545" t="s">
        <v>398</v>
      </c>
      <c r="B5" s="1545"/>
      <c r="C5" s="1545"/>
      <c r="D5" s="1545"/>
      <c r="E5" s="1545"/>
      <c r="F5" s="1545"/>
      <c r="G5" s="1545"/>
      <c r="H5" s="1545"/>
      <c r="I5" s="1545"/>
      <c r="J5" s="1545"/>
      <c r="K5" s="1545"/>
    </row>
    <row r="6" spans="1:12">
      <c r="A6" s="277" t="s">
        <v>2230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</row>
    <row r="7" spans="1:12">
      <c r="A7" s="277" t="s">
        <v>2229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</row>
    <row r="8" spans="1:12">
      <c r="A8" s="277" t="s">
        <v>1481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</row>
    <row r="9" spans="1:12">
      <c r="A9" s="277" t="s">
        <v>399</v>
      </c>
      <c r="B9" s="822" t="s">
        <v>2758</v>
      </c>
      <c r="C9" s="277"/>
      <c r="D9" s="277"/>
      <c r="E9" s="277"/>
      <c r="F9" s="277"/>
      <c r="G9" s="277"/>
      <c r="H9" s="277"/>
      <c r="I9" s="277"/>
      <c r="J9" s="277"/>
      <c r="K9" s="277"/>
    </row>
    <row r="10" spans="1:12">
      <c r="A10" s="279"/>
      <c r="B10" s="279"/>
      <c r="C10" s="279"/>
      <c r="D10" s="280" t="s">
        <v>403</v>
      </c>
      <c r="E10" s="1435" t="s">
        <v>404</v>
      </c>
      <c r="F10" s="1436"/>
      <c r="G10" s="1436"/>
      <c r="H10" s="1553"/>
      <c r="I10" s="280" t="s">
        <v>406</v>
      </c>
      <c r="J10" s="280" t="s">
        <v>408</v>
      </c>
      <c r="K10" s="281" t="s">
        <v>1039</v>
      </c>
    </row>
    <row r="11" spans="1:12">
      <c r="A11" s="282" t="s">
        <v>401</v>
      </c>
      <c r="B11" s="282" t="s">
        <v>130</v>
      </c>
      <c r="C11" s="282" t="s">
        <v>402</v>
      </c>
      <c r="D11" s="283" t="s">
        <v>411</v>
      </c>
      <c r="E11" s="280">
        <v>2561</v>
      </c>
      <c r="F11" s="280">
        <v>2562</v>
      </c>
      <c r="G11" s="280">
        <v>2563</v>
      </c>
      <c r="H11" s="280">
        <v>2564</v>
      </c>
      <c r="I11" s="282" t="s">
        <v>407</v>
      </c>
      <c r="J11" s="282" t="s">
        <v>409</v>
      </c>
      <c r="K11" s="283" t="s">
        <v>494</v>
      </c>
    </row>
    <row r="12" spans="1:12">
      <c r="A12" s="284"/>
      <c r="B12" s="284"/>
      <c r="C12" s="284"/>
      <c r="D12" s="284" t="s">
        <v>412</v>
      </c>
      <c r="E12" s="284" t="s">
        <v>405</v>
      </c>
      <c r="F12" s="284" t="s">
        <v>405</v>
      </c>
      <c r="G12" s="284" t="s">
        <v>405</v>
      </c>
      <c r="H12" s="284" t="s">
        <v>405</v>
      </c>
      <c r="I12" s="284"/>
      <c r="J12" s="284"/>
      <c r="K12" s="556" t="s">
        <v>495</v>
      </c>
    </row>
    <row r="13" spans="1:12">
      <c r="A13" s="789">
        <v>1</v>
      </c>
      <c r="B13" s="177" t="s">
        <v>815</v>
      </c>
      <c r="C13" s="790" t="s">
        <v>1795</v>
      </c>
      <c r="D13" s="614" t="s">
        <v>796</v>
      </c>
      <c r="E13" s="789" t="s">
        <v>1796</v>
      </c>
      <c r="F13" s="789" t="s">
        <v>1796</v>
      </c>
      <c r="G13" s="789" t="s">
        <v>1796</v>
      </c>
      <c r="H13" s="789" t="s">
        <v>1796</v>
      </c>
      <c r="I13" s="790" t="s">
        <v>1187</v>
      </c>
      <c r="J13" s="790" t="s">
        <v>1797</v>
      </c>
      <c r="K13" s="790" t="s">
        <v>1514</v>
      </c>
      <c r="L13" s="306"/>
    </row>
    <row r="14" spans="1:12">
      <c r="A14" s="251"/>
      <c r="B14" s="619"/>
      <c r="C14" s="563" t="s">
        <v>1798</v>
      </c>
      <c r="D14" s="615"/>
      <c r="E14" s="563"/>
      <c r="F14" s="804"/>
      <c r="G14" s="563"/>
      <c r="H14" s="563"/>
      <c r="I14" s="563" t="s">
        <v>1305</v>
      </c>
      <c r="J14" s="563" t="s">
        <v>1799</v>
      </c>
      <c r="K14" s="563" t="s">
        <v>1515</v>
      </c>
      <c r="L14" s="306"/>
    </row>
    <row r="15" spans="1:12">
      <c r="A15" s="784"/>
      <c r="B15" s="797"/>
      <c r="C15" s="564" t="s">
        <v>1800</v>
      </c>
      <c r="D15" s="785"/>
      <c r="E15" s="564"/>
      <c r="F15" s="800"/>
      <c r="G15" s="564"/>
      <c r="H15" s="564"/>
      <c r="I15" s="564"/>
      <c r="J15" s="564" t="s">
        <v>1801</v>
      </c>
      <c r="K15" s="564"/>
      <c r="L15" s="306"/>
    </row>
    <row r="16" spans="1:12">
      <c r="A16" s="789">
        <v>2</v>
      </c>
      <c r="B16" s="86" t="s">
        <v>837</v>
      </c>
      <c r="C16" s="790" t="s">
        <v>1938</v>
      </c>
      <c r="D16" s="614" t="s">
        <v>796</v>
      </c>
      <c r="E16" s="791" t="s">
        <v>1796</v>
      </c>
      <c r="F16" s="791" t="s">
        <v>1796</v>
      </c>
      <c r="G16" s="791" t="s">
        <v>1796</v>
      </c>
      <c r="H16" s="791" t="s">
        <v>1796</v>
      </c>
      <c r="I16" s="790" t="s">
        <v>1299</v>
      </c>
      <c r="J16" s="790" t="s">
        <v>1939</v>
      </c>
      <c r="K16" s="790" t="s">
        <v>1514</v>
      </c>
    </row>
    <row r="17" spans="1:12">
      <c r="A17" s="251"/>
      <c r="B17" s="166"/>
      <c r="C17" s="563" t="s">
        <v>1940</v>
      </c>
      <c r="D17" s="615"/>
      <c r="E17" s="781"/>
      <c r="F17" s="782"/>
      <c r="G17" s="781"/>
      <c r="H17" s="783"/>
      <c r="I17" s="563" t="s">
        <v>1941</v>
      </c>
      <c r="J17" s="563" t="s">
        <v>1940</v>
      </c>
      <c r="K17" s="563" t="s">
        <v>1515</v>
      </c>
    </row>
    <row r="18" spans="1:12">
      <c r="A18" s="251"/>
      <c r="B18" s="166"/>
      <c r="C18" s="563" t="s">
        <v>1942</v>
      </c>
      <c r="D18" s="615"/>
      <c r="E18" s="781"/>
      <c r="F18" s="782"/>
      <c r="G18" s="781"/>
      <c r="H18" s="783"/>
      <c r="I18" s="563" t="s">
        <v>1943</v>
      </c>
      <c r="J18" s="563" t="s">
        <v>1942</v>
      </c>
      <c r="K18" s="563"/>
    </row>
    <row r="19" spans="1:12">
      <c r="A19" s="784"/>
      <c r="B19" s="83"/>
      <c r="C19" s="564"/>
      <c r="D19" s="785"/>
      <c r="E19" s="786"/>
      <c r="F19" s="787"/>
      <c r="G19" s="786"/>
      <c r="H19" s="788"/>
      <c r="I19" s="564" t="s">
        <v>1944</v>
      </c>
      <c r="J19" s="785"/>
      <c r="K19" s="564"/>
      <c r="L19" s="278">
        <v>137</v>
      </c>
    </row>
    <row r="20" spans="1:12">
      <c r="A20" s="553"/>
      <c r="B20" s="336"/>
      <c r="C20" s="345"/>
      <c r="D20" s="345"/>
      <c r="E20" s="355"/>
      <c r="F20" s="355"/>
      <c r="G20" s="355"/>
      <c r="H20" s="355"/>
      <c r="I20" s="345"/>
      <c r="J20" s="345"/>
      <c r="K20" s="924"/>
    </row>
    <row r="21" spans="1:12">
      <c r="A21" s="279"/>
      <c r="B21" s="279"/>
      <c r="C21" s="279"/>
      <c r="D21" s="280" t="s">
        <v>403</v>
      </c>
      <c r="E21" s="1435" t="s">
        <v>404</v>
      </c>
      <c r="F21" s="1436"/>
      <c r="G21" s="1436"/>
      <c r="H21" s="1553"/>
      <c r="I21" s="280" t="s">
        <v>406</v>
      </c>
      <c r="J21" s="280" t="s">
        <v>408</v>
      </c>
      <c r="K21" s="281" t="s">
        <v>1039</v>
      </c>
    </row>
    <row r="22" spans="1:12">
      <c r="A22" s="282" t="s">
        <v>401</v>
      </c>
      <c r="B22" s="282" t="s">
        <v>130</v>
      </c>
      <c r="C22" s="282" t="s">
        <v>402</v>
      </c>
      <c r="D22" s="283" t="s">
        <v>411</v>
      </c>
      <c r="E22" s="280">
        <v>2561</v>
      </c>
      <c r="F22" s="280">
        <v>2562</v>
      </c>
      <c r="G22" s="280">
        <v>2563</v>
      </c>
      <c r="H22" s="280">
        <v>2564</v>
      </c>
      <c r="I22" s="282" t="s">
        <v>407</v>
      </c>
      <c r="J22" s="282" t="s">
        <v>409</v>
      </c>
      <c r="K22" s="283" t="s">
        <v>494</v>
      </c>
    </row>
    <row r="23" spans="1:12">
      <c r="A23" s="284"/>
      <c r="B23" s="284"/>
      <c r="C23" s="284"/>
      <c r="D23" s="284" t="s">
        <v>412</v>
      </c>
      <c r="E23" s="284" t="s">
        <v>405</v>
      </c>
      <c r="F23" s="284" t="s">
        <v>405</v>
      </c>
      <c r="G23" s="284" t="s">
        <v>405</v>
      </c>
      <c r="H23" s="284" t="s">
        <v>405</v>
      </c>
      <c r="I23" s="284"/>
      <c r="J23" s="284"/>
      <c r="K23" s="556" t="s">
        <v>495</v>
      </c>
    </row>
    <row r="24" spans="1:12">
      <c r="A24" s="251">
        <v>3</v>
      </c>
      <c r="B24" s="619" t="s">
        <v>827</v>
      </c>
      <c r="C24" s="563" t="s">
        <v>1852</v>
      </c>
      <c r="D24" s="615" t="s">
        <v>796</v>
      </c>
      <c r="E24" s="250" t="s">
        <v>1796</v>
      </c>
      <c r="F24" s="250" t="s">
        <v>1796</v>
      </c>
      <c r="G24" s="250" t="s">
        <v>1796</v>
      </c>
      <c r="H24" s="250" t="s">
        <v>1796</v>
      </c>
      <c r="I24" s="563" t="s">
        <v>1853</v>
      </c>
      <c r="J24" s="563" t="s">
        <v>1854</v>
      </c>
      <c r="K24" s="563" t="s">
        <v>1514</v>
      </c>
    </row>
    <row r="25" spans="1:12">
      <c r="A25" s="251"/>
      <c r="B25" s="619"/>
      <c r="C25" s="563" t="s">
        <v>1855</v>
      </c>
      <c r="D25" s="615"/>
      <c r="E25" s="781"/>
      <c r="F25" s="782"/>
      <c r="G25" s="781"/>
      <c r="H25" s="783"/>
      <c r="I25" s="563" t="s">
        <v>1823</v>
      </c>
      <c r="J25" s="563" t="s">
        <v>1856</v>
      </c>
      <c r="K25" s="563" t="s">
        <v>1515</v>
      </c>
    </row>
    <row r="26" spans="1:12">
      <c r="A26" s="251"/>
      <c r="B26" s="619"/>
      <c r="C26" s="563" t="s">
        <v>1857</v>
      </c>
      <c r="D26" s="615"/>
      <c r="E26" s="781"/>
      <c r="F26" s="782"/>
      <c r="G26" s="781"/>
      <c r="H26" s="783"/>
      <c r="I26" s="563" t="s">
        <v>1858</v>
      </c>
      <c r="J26" s="563" t="s">
        <v>1859</v>
      </c>
      <c r="K26" s="563"/>
    </row>
    <row r="27" spans="1:12">
      <c r="A27" s="251"/>
      <c r="B27" s="619"/>
      <c r="C27" s="563"/>
      <c r="D27" s="615"/>
      <c r="E27" s="781"/>
      <c r="F27" s="782"/>
      <c r="G27" s="781"/>
      <c r="H27" s="783"/>
      <c r="I27" s="563" t="s">
        <v>1860</v>
      </c>
      <c r="J27" s="615" t="s">
        <v>1861</v>
      </c>
      <c r="K27" s="563"/>
    </row>
    <row r="28" spans="1:12">
      <c r="A28" s="784"/>
      <c r="B28" s="178"/>
      <c r="C28" s="564"/>
      <c r="D28" s="785"/>
      <c r="E28" s="786"/>
      <c r="F28" s="787"/>
      <c r="G28" s="786"/>
      <c r="H28" s="788"/>
      <c r="I28" s="564" t="s">
        <v>1862</v>
      </c>
      <c r="J28" s="785"/>
      <c r="K28" s="564"/>
    </row>
    <row r="29" spans="1:12">
      <c r="A29" s="789">
        <v>4</v>
      </c>
      <c r="B29" s="86" t="s">
        <v>824</v>
      </c>
      <c r="C29" s="790" t="s">
        <v>1903</v>
      </c>
      <c r="D29" s="614" t="s">
        <v>796</v>
      </c>
      <c r="E29" s="250" t="s">
        <v>1796</v>
      </c>
      <c r="F29" s="791" t="s">
        <v>1796</v>
      </c>
      <c r="G29" s="791" t="s">
        <v>1796</v>
      </c>
      <c r="H29" s="791" t="s">
        <v>1796</v>
      </c>
      <c r="I29" s="790" t="s">
        <v>1154</v>
      </c>
      <c r="J29" s="790" t="s">
        <v>1904</v>
      </c>
      <c r="K29" s="790" t="s">
        <v>1514</v>
      </c>
    </row>
    <row r="30" spans="1:12">
      <c r="A30" s="251"/>
      <c r="B30" s="175"/>
      <c r="C30" s="563" t="s">
        <v>1905</v>
      </c>
      <c r="D30" s="615"/>
      <c r="E30" s="781"/>
      <c r="F30" s="782"/>
      <c r="G30" s="781"/>
      <c r="H30" s="792"/>
      <c r="I30" s="563" t="s">
        <v>1906</v>
      </c>
      <c r="J30" s="563" t="s">
        <v>1907</v>
      </c>
      <c r="K30" s="563" t="s">
        <v>1515</v>
      </c>
    </row>
    <row r="31" spans="1:12">
      <c r="A31" s="251"/>
      <c r="B31" s="175"/>
      <c r="C31" s="563"/>
      <c r="D31" s="615"/>
      <c r="E31" s="781"/>
      <c r="F31" s="782"/>
      <c r="G31" s="781"/>
      <c r="H31" s="792"/>
      <c r="I31" s="563" t="s">
        <v>1908</v>
      </c>
      <c r="J31" s="615" t="s">
        <v>1909</v>
      </c>
      <c r="K31" s="563"/>
    </row>
    <row r="32" spans="1:12">
      <c r="A32" s="784"/>
      <c r="B32" s="793"/>
      <c r="C32" s="564"/>
      <c r="D32" s="785"/>
      <c r="E32" s="786"/>
      <c r="F32" s="787"/>
      <c r="G32" s="786"/>
      <c r="H32" s="794"/>
      <c r="I32" s="564" t="s">
        <v>1901</v>
      </c>
      <c r="J32" s="785"/>
      <c r="K32" s="563"/>
    </row>
    <row r="33" spans="1:12">
      <c r="A33" s="251">
        <v>5</v>
      </c>
      <c r="B33" s="86" t="s">
        <v>1977</v>
      </c>
      <c r="C33" s="790" t="s">
        <v>1910</v>
      </c>
      <c r="D33" s="614" t="s">
        <v>796</v>
      </c>
      <c r="E33" s="791" t="s">
        <v>1796</v>
      </c>
      <c r="F33" s="791" t="s">
        <v>1796</v>
      </c>
      <c r="G33" s="791" t="s">
        <v>1796</v>
      </c>
      <c r="H33" s="791" t="s">
        <v>1796</v>
      </c>
      <c r="I33" s="790" t="s">
        <v>1187</v>
      </c>
      <c r="J33" s="790" t="s">
        <v>1911</v>
      </c>
      <c r="K33" s="790" t="s">
        <v>1514</v>
      </c>
    </row>
    <row r="34" spans="1:12">
      <c r="A34" s="251"/>
      <c r="B34" s="175"/>
      <c r="C34" s="563" t="s">
        <v>1912</v>
      </c>
      <c r="D34" s="615"/>
      <c r="E34" s="781"/>
      <c r="F34" s="783"/>
      <c r="G34" s="781"/>
      <c r="H34" s="783"/>
      <c r="I34" s="563" t="s">
        <v>1305</v>
      </c>
      <c r="J34" s="563" t="s">
        <v>1912</v>
      </c>
      <c r="K34" s="563" t="s">
        <v>1515</v>
      </c>
    </row>
    <row r="35" spans="1:12">
      <c r="A35" s="784"/>
      <c r="B35" s="564"/>
      <c r="C35" s="564" t="s">
        <v>1178</v>
      </c>
      <c r="D35" s="785"/>
      <c r="E35" s="786"/>
      <c r="F35" s="788"/>
      <c r="G35" s="786"/>
      <c r="H35" s="788"/>
      <c r="I35" s="564"/>
      <c r="J35" s="564" t="s">
        <v>1178</v>
      </c>
      <c r="K35" s="564"/>
    </row>
    <row r="36" spans="1:12">
      <c r="A36" s="789">
        <v>6</v>
      </c>
      <c r="B36" s="86" t="s">
        <v>839</v>
      </c>
      <c r="C36" s="795" t="s">
        <v>1812</v>
      </c>
      <c r="D36" s="790" t="s">
        <v>796</v>
      </c>
      <c r="E36" s="791" t="s">
        <v>1796</v>
      </c>
      <c r="F36" s="791" t="s">
        <v>1796</v>
      </c>
      <c r="G36" s="791" t="s">
        <v>1796</v>
      </c>
      <c r="H36" s="791" t="s">
        <v>1796</v>
      </c>
      <c r="I36" s="790" t="s">
        <v>1154</v>
      </c>
      <c r="J36" s="795" t="s">
        <v>1813</v>
      </c>
      <c r="K36" s="790" t="s">
        <v>1514</v>
      </c>
    </row>
    <row r="37" spans="1:12">
      <c r="A37" s="251"/>
      <c r="B37" s="175"/>
      <c r="C37" s="796" t="s">
        <v>1932</v>
      </c>
      <c r="D37" s="563"/>
      <c r="E37" s="781"/>
      <c r="F37" s="783"/>
      <c r="G37" s="781"/>
      <c r="H37" s="783"/>
      <c r="I37" s="563" t="s">
        <v>1933</v>
      </c>
      <c r="J37" s="796" t="s">
        <v>2698</v>
      </c>
      <c r="K37" s="563" t="s">
        <v>1515</v>
      </c>
    </row>
    <row r="38" spans="1:12">
      <c r="A38" s="251"/>
      <c r="B38" s="175"/>
      <c r="C38" s="796" t="s">
        <v>1934</v>
      </c>
      <c r="D38" s="563"/>
      <c r="E38" s="781"/>
      <c r="F38" s="783"/>
      <c r="G38" s="781"/>
      <c r="H38" s="783"/>
      <c r="I38" s="563" t="s">
        <v>1935</v>
      </c>
      <c r="J38" s="796" t="s">
        <v>2699</v>
      </c>
      <c r="K38" s="563"/>
    </row>
    <row r="39" spans="1:12">
      <c r="A39" s="784"/>
      <c r="B39" s="87"/>
      <c r="C39" s="797" t="s">
        <v>1936</v>
      </c>
      <c r="D39" s="564"/>
      <c r="E39" s="786"/>
      <c r="F39" s="788"/>
      <c r="G39" s="786"/>
      <c r="H39" s="788"/>
      <c r="I39" s="564" t="s">
        <v>1937</v>
      </c>
      <c r="J39" s="797" t="s">
        <v>2700</v>
      </c>
      <c r="K39" s="564"/>
      <c r="L39" s="278">
        <v>138</v>
      </c>
    </row>
    <row r="40" spans="1:12">
      <c r="A40" s="807"/>
      <c r="B40" s="796"/>
      <c r="C40" s="796"/>
      <c r="D40" s="796"/>
      <c r="E40" s="783"/>
      <c r="F40" s="783"/>
      <c r="G40" s="783"/>
      <c r="H40" s="783"/>
      <c r="I40" s="796"/>
      <c r="J40" s="796"/>
      <c r="K40" s="924"/>
    </row>
    <row r="41" spans="1:12">
      <c r="A41" s="279"/>
      <c r="B41" s="279"/>
      <c r="C41" s="279"/>
      <c r="D41" s="280" t="s">
        <v>403</v>
      </c>
      <c r="E41" s="1435" t="s">
        <v>404</v>
      </c>
      <c r="F41" s="1436"/>
      <c r="G41" s="1436"/>
      <c r="H41" s="1553"/>
      <c r="I41" s="280" t="s">
        <v>406</v>
      </c>
      <c r="J41" s="280" t="s">
        <v>408</v>
      </c>
      <c r="K41" s="281" t="s">
        <v>1039</v>
      </c>
    </row>
    <row r="42" spans="1:12">
      <c r="A42" s="282" t="s">
        <v>401</v>
      </c>
      <c r="B42" s="282" t="s">
        <v>130</v>
      </c>
      <c r="C42" s="282" t="s">
        <v>402</v>
      </c>
      <c r="D42" s="283" t="s">
        <v>411</v>
      </c>
      <c r="E42" s="280">
        <v>2561</v>
      </c>
      <c r="F42" s="280">
        <v>2562</v>
      </c>
      <c r="G42" s="280">
        <v>2563</v>
      </c>
      <c r="H42" s="280">
        <v>2564</v>
      </c>
      <c r="I42" s="282" t="s">
        <v>407</v>
      </c>
      <c r="J42" s="282" t="s">
        <v>409</v>
      </c>
      <c r="K42" s="283" t="s">
        <v>494</v>
      </c>
    </row>
    <row r="43" spans="1:12">
      <c r="A43" s="284"/>
      <c r="B43" s="284"/>
      <c r="C43" s="284"/>
      <c r="D43" s="284" t="s">
        <v>412</v>
      </c>
      <c r="E43" s="284" t="s">
        <v>405</v>
      </c>
      <c r="F43" s="284" t="s">
        <v>405</v>
      </c>
      <c r="G43" s="284" t="s">
        <v>405</v>
      </c>
      <c r="H43" s="284" t="s">
        <v>405</v>
      </c>
      <c r="I43" s="284"/>
      <c r="J43" s="284"/>
      <c r="K43" s="586" t="s">
        <v>495</v>
      </c>
    </row>
    <row r="44" spans="1:12">
      <c r="A44" s="251">
        <v>7</v>
      </c>
      <c r="B44" s="86" t="s">
        <v>815</v>
      </c>
      <c r="C44" s="790" t="s">
        <v>1840</v>
      </c>
      <c r="D44" s="614" t="s">
        <v>796</v>
      </c>
      <c r="E44" s="791" t="s">
        <v>164</v>
      </c>
      <c r="F44" s="805" t="s">
        <v>164</v>
      </c>
      <c r="G44" s="791" t="s">
        <v>164</v>
      </c>
      <c r="H44" s="806" t="s">
        <v>164</v>
      </c>
      <c r="I44" s="790" t="s">
        <v>1187</v>
      </c>
      <c r="J44" s="790" t="s">
        <v>1841</v>
      </c>
      <c r="K44" s="790" t="s">
        <v>1514</v>
      </c>
    </row>
    <row r="45" spans="1:12">
      <c r="A45" s="251"/>
      <c r="B45" s="175"/>
      <c r="C45" s="563" t="s">
        <v>1842</v>
      </c>
      <c r="D45" s="615"/>
      <c r="E45" s="781"/>
      <c r="F45" s="782"/>
      <c r="G45" s="781"/>
      <c r="H45" s="783"/>
      <c r="I45" s="563" t="s">
        <v>1305</v>
      </c>
      <c r="J45" s="563" t="s">
        <v>1843</v>
      </c>
      <c r="K45" s="563" t="s">
        <v>1515</v>
      </c>
    </row>
    <row r="46" spans="1:12">
      <c r="A46" s="251"/>
      <c r="B46" s="175"/>
      <c r="C46" s="563" t="s">
        <v>1844</v>
      </c>
      <c r="D46" s="615"/>
      <c r="E46" s="781"/>
      <c r="F46" s="782"/>
      <c r="G46" s="781"/>
      <c r="H46" s="783"/>
      <c r="I46" s="563"/>
      <c r="J46" s="563" t="s">
        <v>1845</v>
      </c>
      <c r="K46" s="563"/>
    </row>
    <row r="47" spans="1:12">
      <c r="A47" s="251"/>
      <c r="B47" s="87"/>
      <c r="C47" s="564"/>
      <c r="D47" s="785"/>
      <c r="E47" s="786"/>
      <c r="F47" s="787"/>
      <c r="G47" s="786"/>
      <c r="H47" s="788"/>
      <c r="I47" s="564"/>
      <c r="J47" s="564" t="s">
        <v>1801</v>
      </c>
      <c r="K47" s="564"/>
    </row>
    <row r="48" spans="1:12">
      <c r="A48" s="798">
        <v>8</v>
      </c>
      <c r="B48" s="86" t="s">
        <v>843</v>
      </c>
      <c r="C48" s="790" t="s">
        <v>1949</v>
      </c>
      <c r="D48" s="614" t="s">
        <v>796</v>
      </c>
      <c r="E48" s="791" t="s">
        <v>1796</v>
      </c>
      <c r="F48" s="791" t="s">
        <v>1796</v>
      </c>
      <c r="G48" s="791" t="s">
        <v>1796</v>
      </c>
      <c r="H48" s="791" t="s">
        <v>1796</v>
      </c>
      <c r="I48" s="790" t="s">
        <v>1187</v>
      </c>
      <c r="J48" s="790" t="s">
        <v>1950</v>
      </c>
      <c r="K48" s="790" t="s">
        <v>1514</v>
      </c>
    </row>
    <row r="49" spans="1:14">
      <c r="A49" s="799"/>
      <c r="B49" s="175"/>
      <c r="C49" s="563" t="s">
        <v>1951</v>
      </c>
      <c r="D49" s="615"/>
      <c r="E49" s="781"/>
      <c r="F49" s="782"/>
      <c r="G49" s="781"/>
      <c r="H49" s="792"/>
      <c r="I49" s="563" t="s">
        <v>1305</v>
      </c>
      <c r="J49" s="563" t="s">
        <v>1952</v>
      </c>
      <c r="K49" s="563" t="s">
        <v>1515</v>
      </c>
      <c r="L49" s="278">
        <v>139</v>
      </c>
    </row>
    <row r="50" spans="1:14">
      <c r="A50" s="800"/>
      <c r="B50" s="564"/>
      <c r="C50" s="564" t="s">
        <v>919</v>
      </c>
      <c r="D50" s="785"/>
      <c r="E50" s="786"/>
      <c r="F50" s="787"/>
      <c r="G50" s="786"/>
      <c r="H50" s="794"/>
      <c r="I50" s="564"/>
      <c r="J50" s="564" t="s">
        <v>1953</v>
      </c>
      <c r="K50" s="563"/>
    </row>
    <row r="51" spans="1:14">
      <c r="A51" s="439" t="s">
        <v>26</v>
      </c>
      <c r="B51" s="439" t="s">
        <v>1575</v>
      </c>
      <c r="C51" s="801" t="s">
        <v>164</v>
      </c>
      <c r="D51" s="801" t="s">
        <v>164</v>
      </c>
      <c r="E51" s="802" t="s">
        <v>1796</v>
      </c>
      <c r="F51" s="802" t="s">
        <v>1796</v>
      </c>
      <c r="G51" s="802" t="s">
        <v>1796</v>
      </c>
      <c r="H51" s="802" t="s">
        <v>1796</v>
      </c>
      <c r="I51" s="801" t="s">
        <v>164</v>
      </c>
      <c r="J51" s="801" t="s">
        <v>164</v>
      </c>
      <c r="K51" s="801" t="s">
        <v>164</v>
      </c>
    </row>
    <row r="52" spans="1:14">
      <c r="A52" s="103"/>
      <c r="B52" s="103"/>
      <c r="C52" s="103"/>
      <c r="D52" s="103"/>
      <c r="E52" s="803"/>
      <c r="F52" s="803"/>
      <c r="G52" s="803"/>
      <c r="H52" s="803"/>
      <c r="I52" s="103"/>
      <c r="J52" s="103"/>
    </row>
    <row r="53" spans="1:14">
      <c r="E53" s="560"/>
      <c r="F53" s="560"/>
      <c r="G53" s="560"/>
      <c r="H53" s="560"/>
      <c r="K53" s="345"/>
      <c r="L53" s="345"/>
      <c r="M53" s="345"/>
      <c r="N53" s="345"/>
    </row>
    <row r="54" spans="1:14">
      <c r="E54" s="560"/>
      <c r="F54" s="560"/>
      <c r="G54" s="560"/>
      <c r="H54" s="560"/>
      <c r="K54" s="345"/>
      <c r="L54" s="345"/>
      <c r="M54" s="345"/>
      <c r="N54" s="345"/>
    </row>
    <row r="55" spans="1:14">
      <c r="E55" s="560"/>
      <c r="F55" s="560"/>
      <c r="G55" s="560"/>
      <c r="H55" s="560"/>
      <c r="K55" s="345"/>
      <c r="L55" s="345"/>
      <c r="M55" s="345"/>
      <c r="N55" s="345"/>
    </row>
    <row r="56" spans="1:14">
      <c r="E56" s="560"/>
      <c r="F56" s="560"/>
      <c r="G56" s="560"/>
      <c r="H56" s="560"/>
      <c r="K56" s="345"/>
      <c r="L56" s="345"/>
      <c r="M56" s="345"/>
      <c r="N56" s="345"/>
    </row>
    <row r="57" spans="1:14">
      <c r="A57" s="345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</row>
    <row r="58" spans="1:14">
      <c r="A58" s="345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</row>
    <row r="59" spans="1:14">
      <c r="A59" s="345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</row>
    <row r="60" spans="1:14" ht="27">
      <c r="A60" s="345"/>
      <c r="B60" s="345"/>
      <c r="C60" s="345"/>
      <c r="D60" s="345"/>
      <c r="E60" s="345"/>
      <c r="F60" s="345"/>
      <c r="G60" s="345"/>
      <c r="H60" s="345"/>
      <c r="I60" s="345"/>
      <c r="J60" s="345"/>
      <c r="K60" s="924">
        <v>141</v>
      </c>
    </row>
    <row r="61" spans="1:14">
      <c r="A61" s="345"/>
      <c r="B61" s="345"/>
      <c r="C61" s="345"/>
      <c r="D61" s="345"/>
      <c r="E61" s="345"/>
      <c r="F61" s="345"/>
      <c r="G61" s="345"/>
      <c r="H61" s="345"/>
      <c r="I61" s="345"/>
      <c r="J61" s="345"/>
    </row>
    <row r="62" spans="1:14">
      <c r="A62" s="345"/>
      <c r="B62" s="345"/>
      <c r="C62" s="345"/>
      <c r="D62" s="345"/>
      <c r="E62" s="345"/>
      <c r="F62" s="345"/>
      <c r="G62" s="345"/>
      <c r="H62" s="345"/>
      <c r="I62" s="345"/>
      <c r="J62" s="345"/>
    </row>
    <row r="63" spans="1:14">
      <c r="A63" s="345"/>
      <c r="B63" s="345"/>
      <c r="C63" s="345"/>
      <c r="D63" s="345"/>
      <c r="E63" s="345"/>
      <c r="F63" s="345"/>
      <c r="G63" s="345"/>
      <c r="H63" s="345"/>
      <c r="I63" s="345"/>
      <c r="J63" s="345"/>
    </row>
  </sheetData>
  <mergeCells count="8">
    <mergeCell ref="E10:H10"/>
    <mergeCell ref="E21:H21"/>
    <mergeCell ref="E41:H41"/>
    <mergeCell ref="J1:K1"/>
    <mergeCell ref="A2:K2"/>
    <mergeCell ref="A3:K3"/>
    <mergeCell ref="A4:K4"/>
    <mergeCell ref="A5:K5"/>
  </mergeCells>
  <pageMargins left="0.11811023622047245" right="0.11811023622047245" top="0.74803149606299213" bottom="0.55118110236220474" header="0.31496062992125984" footer="0.31496062992125984"/>
  <pageSetup paperSize="9" orientation="landscape" horizontalDpi="4294967293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73"/>
  <sheetViews>
    <sheetView zoomScale="130" zoomScaleNormal="130" workbookViewId="0">
      <selection activeCell="E64" sqref="E64"/>
    </sheetView>
  </sheetViews>
  <sheetFormatPr defaultRowHeight="14.25"/>
  <cols>
    <col min="1" max="1" width="5.125" customWidth="1"/>
    <col min="2" max="2" width="15.875" customWidth="1"/>
    <col min="3" max="3" width="10.375" customWidth="1"/>
    <col min="4" max="4" width="17.625" customWidth="1"/>
    <col min="5" max="5" width="19.75" customWidth="1"/>
    <col min="6" max="6" width="14" customWidth="1"/>
    <col min="11" max="11" width="9.875" customWidth="1"/>
  </cols>
  <sheetData>
    <row r="1" spans="1:11" ht="24">
      <c r="A1" s="277"/>
      <c r="B1" s="276"/>
      <c r="C1" s="276"/>
      <c r="D1" s="276"/>
      <c r="E1" s="276"/>
      <c r="F1" s="276"/>
      <c r="G1" s="276"/>
      <c r="H1" s="276"/>
      <c r="I1" s="276"/>
      <c r="J1" s="276"/>
      <c r="K1" s="478" t="s">
        <v>1723</v>
      </c>
    </row>
    <row r="2" spans="1:11" ht="24">
      <c r="A2" s="1545" t="s">
        <v>1724</v>
      </c>
      <c r="B2" s="1545"/>
      <c r="C2" s="1545"/>
      <c r="D2" s="1545"/>
      <c r="E2" s="1545"/>
      <c r="F2" s="1545"/>
      <c r="G2" s="1545"/>
      <c r="H2" s="1545"/>
      <c r="I2" s="1545"/>
      <c r="J2" s="1545"/>
      <c r="K2" s="1545"/>
    </row>
    <row r="3" spans="1:11" ht="24">
      <c r="A3" s="1545" t="s">
        <v>397</v>
      </c>
      <c r="B3" s="1545"/>
      <c r="C3" s="1545"/>
      <c r="D3" s="1545"/>
      <c r="E3" s="1545"/>
      <c r="F3" s="1545"/>
      <c r="G3" s="1545"/>
      <c r="H3" s="1545"/>
      <c r="I3" s="1545"/>
      <c r="J3" s="1545"/>
      <c r="K3" s="1545"/>
    </row>
    <row r="4" spans="1:11" ht="24">
      <c r="A4" s="1548" t="s">
        <v>398</v>
      </c>
      <c r="B4" s="1548"/>
      <c r="C4" s="1548"/>
      <c r="D4" s="1548"/>
      <c r="E4" s="1548"/>
      <c r="F4" s="1548"/>
      <c r="G4" s="1548"/>
      <c r="H4" s="1548"/>
      <c r="I4" s="1548"/>
      <c r="J4" s="1548"/>
      <c r="K4" s="1548"/>
    </row>
    <row r="5" spans="1:11" ht="12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</row>
    <row r="6" spans="1:11" ht="24">
      <c r="A6" s="279"/>
      <c r="B6" s="279"/>
      <c r="C6" s="279"/>
      <c r="D6" s="279"/>
      <c r="E6" s="279"/>
      <c r="F6" s="280" t="s">
        <v>403</v>
      </c>
      <c r="G6" s="1435" t="s">
        <v>404</v>
      </c>
      <c r="H6" s="1436"/>
      <c r="I6" s="1436"/>
      <c r="J6" s="1553"/>
      <c r="K6" s="281" t="s">
        <v>410</v>
      </c>
    </row>
    <row r="7" spans="1:11" ht="24">
      <c r="A7" s="282" t="s">
        <v>401</v>
      </c>
      <c r="B7" s="282" t="s">
        <v>90</v>
      </c>
      <c r="C7" s="282" t="s">
        <v>1725</v>
      </c>
      <c r="D7" s="282" t="s">
        <v>1726</v>
      </c>
      <c r="E7" s="282" t="s">
        <v>402</v>
      </c>
      <c r="F7" s="283" t="s">
        <v>1727</v>
      </c>
      <c r="G7" s="280">
        <v>2561</v>
      </c>
      <c r="H7" s="280">
        <v>2562</v>
      </c>
      <c r="I7" s="280">
        <v>2563</v>
      </c>
      <c r="J7" s="280">
        <v>2564</v>
      </c>
      <c r="K7" s="283" t="s">
        <v>494</v>
      </c>
    </row>
    <row r="8" spans="1:11" ht="24">
      <c r="A8" s="284"/>
      <c r="B8" s="284"/>
      <c r="C8" s="284"/>
      <c r="D8" s="284"/>
      <c r="E8" s="284"/>
      <c r="F8" s="284"/>
      <c r="G8" s="284" t="s">
        <v>405</v>
      </c>
      <c r="H8" s="284" t="s">
        <v>405</v>
      </c>
      <c r="I8" s="284" t="s">
        <v>405</v>
      </c>
      <c r="J8" s="284" t="s">
        <v>405</v>
      </c>
      <c r="K8" s="284" t="s">
        <v>495</v>
      </c>
    </row>
    <row r="9" spans="1:11" ht="21.75">
      <c r="A9" s="113">
        <v>1</v>
      </c>
      <c r="B9" s="337" t="s">
        <v>1728</v>
      </c>
      <c r="C9" s="287" t="s">
        <v>1729</v>
      </c>
      <c r="D9" s="287" t="s">
        <v>1730</v>
      </c>
      <c r="E9" s="287" t="s">
        <v>482</v>
      </c>
      <c r="F9" s="506" t="s">
        <v>1056</v>
      </c>
      <c r="G9" s="490">
        <v>40000</v>
      </c>
      <c r="H9" s="490">
        <v>40000</v>
      </c>
      <c r="I9" s="490">
        <v>40000</v>
      </c>
      <c r="J9" s="490">
        <v>40000</v>
      </c>
      <c r="K9" s="113" t="s">
        <v>1324</v>
      </c>
    </row>
    <row r="10" spans="1:11" ht="21.75">
      <c r="A10" s="491"/>
      <c r="B10" s="80"/>
      <c r="C10" s="296"/>
      <c r="D10" s="296"/>
      <c r="E10" s="81"/>
      <c r="F10" s="186"/>
      <c r="G10" s="115"/>
      <c r="H10" s="115"/>
      <c r="I10" s="115"/>
      <c r="J10" s="115"/>
      <c r="K10" s="494"/>
    </row>
    <row r="11" spans="1:11" ht="21.75">
      <c r="A11" s="492">
        <v>2</v>
      </c>
      <c r="B11" s="337" t="s">
        <v>1728</v>
      </c>
      <c r="C11" s="287" t="s">
        <v>1729</v>
      </c>
      <c r="D11" s="287" t="s">
        <v>1731</v>
      </c>
      <c r="E11" s="337" t="s">
        <v>1091</v>
      </c>
      <c r="F11" s="299" t="s">
        <v>1048</v>
      </c>
      <c r="G11" s="291">
        <v>36000</v>
      </c>
      <c r="H11" s="291">
        <v>36000</v>
      </c>
      <c r="I11" s="291">
        <v>36000</v>
      </c>
      <c r="J11" s="291">
        <v>36000</v>
      </c>
      <c r="K11" s="113" t="s">
        <v>1324</v>
      </c>
    </row>
    <row r="12" spans="1:11" ht="21.75">
      <c r="A12" s="493"/>
      <c r="B12" s="80"/>
      <c r="C12" s="296"/>
      <c r="D12" s="296"/>
      <c r="E12" s="81" t="s">
        <v>1092</v>
      </c>
      <c r="F12" s="302"/>
      <c r="G12" s="303"/>
      <c r="H12" s="303"/>
      <c r="I12" s="303"/>
      <c r="J12" s="303"/>
      <c r="K12" s="494"/>
    </row>
    <row r="13" spans="1:11" ht="21.75">
      <c r="A13" s="492">
        <v>3</v>
      </c>
      <c r="B13" s="337" t="s">
        <v>1728</v>
      </c>
      <c r="C13" s="287" t="s">
        <v>1729</v>
      </c>
      <c r="D13" s="287" t="s">
        <v>3101</v>
      </c>
      <c r="E13" s="337" t="s">
        <v>1091</v>
      </c>
      <c r="F13" s="299" t="s">
        <v>3093</v>
      </c>
      <c r="G13" s="291"/>
      <c r="H13" s="258">
        <v>20000</v>
      </c>
      <c r="I13" s="258" t="s">
        <v>164</v>
      </c>
      <c r="J13" s="258" t="s">
        <v>164</v>
      </c>
      <c r="K13" s="113" t="s">
        <v>1324</v>
      </c>
    </row>
    <row r="14" spans="1:11" ht="21.75">
      <c r="A14" s="493"/>
      <c r="B14" s="80"/>
      <c r="C14" s="296"/>
      <c r="D14" s="296"/>
      <c r="E14" s="80" t="s">
        <v>1092</v>
      </c>
      <c r="F14" s="302"/>
      <c r="G14" s="303"/>
      <c r="H14" s="223"/>
      <c r="I14" s="223"/>
      <c r="J14" s="223"/>
      <c r="K14" s="494"/>
    </row>
    <row r="15" spans="1:11" ht="21.75">
      <c r="A15" s="492">
        <v>4</v>
      </c>
      <c r="B15" s="337" t="s">
        <v>1728</v>
      </c>
      <c r="C15" s="287" t="s">
        <v>1729</v>
      </c>
      <c r="D15" s="287" t="s">
        <v>3091</v>
      </c>
      <c r="E15" s="337" t="s">
        <v>1091</v>
      </c>
      <c r="F15" s="297" t="s">
        <v>3093</v>
      </c>
      <c r="G15" s="307">
        <v>600000</v>
      </c>
      <c r="H15" s="253" t="s">
        <v>164</v>
      </c>
      <c r="I15" s="253" t="s">
        <v>164</v>
      </c>
      <c r="J15" s="253" t="s">
        <v>164</v>
      </c>
      <c r="K15" s="113" t="s">
        <v>1324</v>
      </c>
    </row>
    <row r="16" spans="1:11" ht="21.75">
      <c r="A16" s="493"/>
      <c r="B16" s="80"/>
      <c r="C16" s="296"/>
      <c r="D16" s="296" t="s">
        <v>3092</v>
      </c>
      <c r="E16" s="80" t="s">
        <v>1092</v>
      </c>
      <c r="F16" s="297"/>
      <c r="G16" s="298"/>
      <c r="H16" s="71"/>
      <c r="I16" s="71"/>
      <c r="J16" s="71"/>
      <c r="K16" s="494"/>
    </row>
    <row r="17" spans="1:12" ht="21.75">
      <c r="A17" s="492">
        <v>5</v>
      </c>
      <c r="B17" s="337" t="s">
        <v>1728</v>
      </c>
      <c r="C17" s="287" t="s">
        <v>1729</v>
      </c>
      <c r="D17" s="287" t="s">
        <v>1739</v>
      </c>
      <c r="E17" s="337" t="s">
        <v>1091</v>
      </c>
      <c r="F17" s="293" t="s">
        <v>1048</v>
      </c>
      <c r="G17" s="291">
        <v>15000</v>
      </c>
      <c r="H17" s="291"/>
      <c r="I17" s="291"/>
      <c r="J17" s="291"/>
      <c r="K17" s="113" t="s">
        <v>1324</v>
      </c>
      <c r="L17" s="174"/>
    </row>
    <row r="18" spans="1:12" s="276" customFormat="1" ht="21.75">
      <c r="A18" s="979"/>
      <c r="B18" s="81"/>
      <c r="C18" s="309"/>
      <c r="D18" s="309"/>
      <c r="E18" s="81" t="s">
        <v>1092</v>
      </c>
      <c r="F18" s="304"/>
      <c r="G18" s="303"/>
      <c r="H18" s="303"/>
      <c r="I18" s="303"/>
      <c r="J18" s="303"/>
      <c r="K18" s="496"/>
      <c r="L18" s="174"/>
    </row>
    <row r="19" spans="1:12" s="276" customFormat="1" ht="21.75">
      <c r="A19" s="113">
        <v>6</v>
      </c>
      <c r="B19" s="337" t="s">
        <v>1728</v>
      </c>
      <c r="C19" s="287" t="s">
        <v>1729</v>
      </c>
      <c r="D19" s="287" t="s">
        <v>1732</v>
      </c>
      <c r="E19" s="337" t="s">
        <v>1091</v>
      </c>
      <c r="F19" s="293" t="s">
        <v>1048</v>
      </c>
      <c r="G19" s="291">
        <v>160000</v>
      </c>
      <c r="H19" s="291">
        <v>160000</v>
      </c>
      <c r="I19" s="291">
        <v>160000</v>
      </c>
      <c r="J19" s="291">
        <v>160000</v>
      </c>
      <c r="K19" s="113" t="s">
        <v>1324</v>
      </c>
      <c r="L19" s="174"/>
    </row>
    <row r="20" spans="1:12" s="276" customFormat="1" ht="21.75">
      <c r="A20" s="129"/>
      <c r="B20" s="81"/>
      <c r="C20" s="309"/>
      <c r="D20" s="309"/>
      <c r="E20" s="81" t="s">
        <v>1092</v>
      </c>
      <c r="F20" s="304"/>
      <c r="G20" s="303"/>
      <c r="H20" s="303"/>
      <c r="I20" s="303"/>
      <c r="J20" s="303"/>
      <c r="K20" s="496"/>
      <c r="L20" s="174"/>
    </row>
    <row r="21" spans="1:12" s="276" customFormat="1" ht="21.75">
      <c r="A21" s="808"/>
      <c r="B21" s="328"/>
      <c r="C21" s="98"/>
      <c r="D21" s="98"/>
      <c r="E21" s="98"/>
      <c r="F21" s="110"/>
      <c r="G21" s="110"/>
      <c r="H21" s="110"/>
      <c r="I21" s="110"/>
      <c r="J21" s="110"/>
      <c r="K21" s="925"/>
      <c r="L21" s="174"/>
    </row>
    <row r="22" spans="1:12" s="276" customFormat="1" ht="21.75">
      <c r="A22" s="808"/>
      <c r="B22" s="328"/>
      <c r="C22" s="98"/>
      <c r="D22" s="98"/>
      <c r="E22" s="98"/>
      <c r="F22" s="110"/>
      <c r="G22" s="110"/>
      <c r="H22" s="110"/>
      <c r="I22" s="110"/>
      <c r="J22" s="110"/>
      <c r="K22" s="809"/>
      <c r="L22" s="174"/>
    </row>
    <row r="23" spans="1:12" s="276" customFormat="1" ht="21.75">
      <c r="A23" s="808"/>
      <c r="B23" s="328"/>
      <c r="C23" s="98"/>
      <c r="D23" s="98"/>
      <c r="E23" s="98"/>
      <c r="F23" s="110"/>
      <c r="G23" s="110"/>
      <c r="H23" s="110"/>
      <c r="I23" s="110"/>
      <c r="J23" s="110"/>
      <c r="K23" s="809"/>
      <c r="L23" s="174"/>
    </row>
    <row r="24" spans="1:12" s="276" customFormat="1" ht="24">
      <c r="A24" s="279"/>
      <c r="B24" s="279"/>
      <c r="C24" s="279"/>
      <c r="D24" s="279"/>
      <c r="E24" s="279"/>
      <c r="F24" s="280" t="s">
        <v>403</v>
      </c>
      <c r="G24" s="1435" t="s">
        <v>404</v>
      </c>
      <c r="H24" s="1436"/>
      <c r="I24" s="1436"/>
      <c r="J24" s="1553"/>
      <c r="K24" s="281" t="s">
        <v>410</v>
      </c>
      <c r="L24" s="174"/>
    </row>
    <row r="25" spans="1:12" ht="24">
      <c r="A25" s="282" t="s">
        <v>401</v>
      </c>
      <c r="B25" s="282" t="s">
        <v>90</v>
      </c>
      <c r="C25" s="282" t="s">
        <v>1725</v>
      </c>
      <c r="D25" s="282" t="s">
        <v>1726</v>
      </c>
      <c r="E25" s="282" t="s">
        <v>402</v>
      </c>
      <c r="F25" s="283" t="s">
        <v>1727</v>
      </c>
      <c r="G25" s="280">
        <v>2561</v>
      </c>
      <c r="H25" s="280">
        <v>2562</v>
      </c>
      <c r="I25" s="280">
        <v>2563</v>
      </c>
      <c r="J25" s="280">
        <v>2564</v>
      </c>
      <c r="K25" s="283" t="s">
        <v>494</v>
      </c>
    </row>
    <row r="26" spans="1:12" s="276" customFormat="1" ht="24">
      <c r="A26" s="284"/>
      <c r="B26" s="284"/>
      <c r="C26" s="284"/>
      <c r="D26" s="284"/>
      <c r="E26" s="284"/>
      <c r="F26" s="284"/>
      <c r="G26" s="284" t="s">
        <v>405</v>
      </c>
      <c r="H26" s="284" t="s">
        <v>405</v>
      </c>
      <c r="I26" s="284" t="s">
        <v>405</v>
      </c>
      <c r="J26" s="284" t="s">
        <v>405</v>
      </c>
      <c r="K26" s="284" t="s">
        <v>495</v>
      </c>
      <c r="L26"/>
    </row>
    <row r="27" spans="1:12" ht="21.75">
      <c r="A27" s="113">
        <v>7</v>
      </c>
      <c r="B27" s="326" t="s">
        <v>1733</v>
      </c>
      <c r="C27" s="287" t="s">
        <v>1729</v>
      </c>
      <c r="D27" s="287" t="s">
        <v>1730</v>
      </c>
      <c r="E27" s="287" t="s">
        <v>482</v>
      </c>
      <c r="F27" s="495" t="s">
        <v>1067</v>
      </c>
      <c r="G27" s="490">
        <v>10000</v>
      </c>
      <c r="H27" s="489">
        <v>10000</v>
      </c>
      <c r="I27" s="490">
        <v>10000</v>
      </c>
      <c r="J27" s="490">
        <v>10000</v>
      </c>
      <c r="K27" s="113" t="s">
        <v>1734</v>
      </c>
    </row>
    <row r="28" spans="1:12" ht="21.75">
      <c r="A28" s="129"/>
      <c r="B28" s="330"/>
      <c r="C28" s="309"/>
      <c r="D28" s="266"/>
      <c r="E28" s="309"/>
      <c r="F28" s="115"/>
      <c r="G28" s="186"/>
      <c r="H28" s="115"/>
      <c r="I28" s="115"/>
      <c r="J28" s="186"/>
      <c r="K28" s="496"/>
    </row>
    <row r="29" spans="1:12" ht="21.75">
      <c r="A29" s="113">
        <v>8</v>
      </c>
      <c r="B29" s="326" t="s">
        <v>1733</v>
      </c>
      <c r="C29" s="287" t="s">
        <v>1729</v>
      </c>
      <c r="D29" s="287" t="s">
        <v>1731</v>
      </c>
      <c r="E29" s="337" t="s">
        <v>1091</v>
      </c>
      <c r="F29" s="299" t="s">
        <v>1048</v>
      </c>
      <c r="G29" s="291">
        <v>20000</v>
      </c>
      <c r="H29" s="291">
        <v>20000</v>
      </c>
      <c r="I29" s="291">
        <v>20000</v>
      </c>
      <c r="J29" s="291">
        <v>20000</v>
      </c>
      <c r="K29" s="113" t="s">
        <v>1734</v>
      </c>
    </row>
    <row r="30" spans="1:12" ht="21.75">
      <c r="A30" s="129"/>
      <c r="B30" s="330"/>
      <c r="C30" s="309"/>
      <c r="D30" s="266"/>
      <c r="E30" s="81" t="s">
        <v>1092</v>
      </c>
      <c r="F30" s="302"/>
      <c r="G30" s="303"/>
      <c r="H30" s="303"/>
      <c r="I30" s="303"/>
      <c r="J30" s="303"/>
      <c r="K30" s="496"/>
    </row>
    <row r="31" spans="1:12" ht="21.75">
      <c r="A31" s="113">
        <v>9</v>
      </c>
      <c r="B31" s="326" t="s">
        <v>1733</v>
      </c>
      <c r="C31" s="287" t="s">
        <v>1729</v>
      </c>
      <c r="D31" s="287" t="s">
        <v>1739</v>
      </c>
      <c r="E31" s="337" t="s">
        <v>1091</v>
      </c>
      <c r="F31" s="299" t="s">
        <v>3093</v>
      </c>
      <c r="G31" s="291">
        <v>7000</v>
      </c>
      <c r="H31" s="258" t="s">
        <v>164</v>
      </c>
      <c r="I31" s="258" t="s">
        <v>164</v>
      </c>
      <c r="J31" s="258" t="s">
        <v>164</v>
      </c>
      <c r="K31" s="113" t="s">
        <v>1734</v>
      </c>
      <c r="L31">
        <v>138</v>
      </c>
    </row>
    <row r="32" spans="1:12" s="276" customFormat="1" ht="21.75">
      <c r="A32" s="129"/>
      <c r="B32" s="330"/>
      <c r="C32" s="309"/>
      <c r="D32" s="266"/>
      <c r="E32" s="81" t="s">
        <v>1092</v>
      </c>
      <c r="F32" s="302"/>
      <c r="G32" s="303"/>
      <c r="H32" s="223"/>
      <c r="I32" s="223"/>
      <c r="J32" s="223"/>
      <c r="K32" s="496"/>
    </row>
    <row r="33" spans="1:11" s="276" customFormat="1" ht="21.75">
      <c r="A33" s="113">
        <v>10</v>
      </c>
      <c r="B33" s="326" t="s">
        <v>1735</v>
      </c>
      <c r="C33" s="287" t="s">
        <v>1729</v>
      </c>
      <c r="D33" s="288" t="s">
        <v>1730</v>
      </c>
      <c r="E33" s="287" t="s">
        <v>482</v>
      </c>
      <c r="F33" s="95" t="s">
        <v>1048</v>
      </c>
      <c r="G33" s="490">
        <v>10000</v>
      </c>
      <c r="H33" s="490">
        <v>10000</v>
      </c>
      <c r="I33" s="490">
        <v>10000</v>
      </c>
      <c r="J33" s="490">
        <v>10000</v>
      </c>
      <c r="K33" s="113" t="s">
        <v>1324</v>
      </c>
    </row>
    <row r="34" spans="1:11" ht="21.75">
      <c r="A34" s="129"/>
      <c r="B34" s="330"/>
      <c r="C34" s="309"/>
      <c r="D34" s="266"/>
      <c r="E34" s="309"/>
      <c r="F34" s="115"/>
      <c r="G34" s="186"/>
      <c r="H34" s="115"/>
      <c r="I34" s="115"/>
      <c r="J34" s="186"/>
      <c r="K34" s="496"/>
    </row>
    <row r="35" spans="1:11" ht="21.75">
      <c r="A35" s="70">
        <v>11</v>
      </c>
      <c r="B35" s="326" t="s">
        <v>1736</v>
      </c>
      <c r="C35" s="287" t="s">
        <v>1729</v>
      </c>
      <c r="D35" s="288" t="s">
        <v>2917</v>
      </c>
      <c r="E35" s="337" t="s">
        <v>469</v>
      </c>
      <c r="F35" s="497" t="s">
        <v>1048</v>
      </c>
      <c r="G35" s="498">
        <v>100000</v>
      </c>
      <c r="H35" s="498">
        <v>100000</v>
      </c>
      <c r="I35" s="498">
        <v>100000</v>
      </c>
      <c r="J35" s="498">
        <v>100000</v>
      </c>
      <c r="K35" s="113" t="s">
        <v>1010</v>
      </c>
    </row>
    <row r="36" spans="1:11" ht="21.75">
      <c r="A36" s="71"/>
      <c r="B36" s="330"/>
      <c r="C36" s="309"/>
      <c r="D36" s="266"/>
      <c r="E36" s="81" t="s">
        <v>463</v>
      </c>
      <c r="F36" s="112"/>
      <c r="G36" s="115"/>
      <c r="H36" s="115"/>
      <c r="I36" s="115"/>
      <c r="J36" s="115"/>
      <c r="K36" s="496"/>
    </row>
    <row r="37" spans="1:11" s="276" customFormat="1" ht="21.75">
      <c r="A37" s="113">
        <v>12</v>
      </c>
      <c r="B37" s="326" t="s">
        <v>1736</v>
      </c>
      <c r="C37" s="287" t="s">
        <v>1729</v>
      </c>
      <c r="D37" s="288" t="s">
        <v>1737</v>
      </c>
      <c r="E37" s="287" t="s">
        <v>482</v>
      </c>
      <c r="F37" s="292" t="s">
        <v>1048</v>
      </c>
      <c r="G37" s="291">
        <v>10000</v>
      </c>
      <c r="H37" s="291">
        <v>10000</v>
      </c>
      <c r="I37" s="291">
        <v>10000</v>
      </c>
      <c r="J37" s="291">
        <v>10000</v>
      </c>
      <c r="K37" s="113" t="s">
        <v>1010</v>
      </c>
    </row>
    <row r="38" spans="1:11" ht="21.75">
      <c r="A38" s="491"/>
      <c r="B38" s="328"/>
      <c r="C38" s="296"/>
      <c r="D38" s="328"/>
      <c r="E38" s="296"/>
      <c r="F38" s="298"/>
      <c r="G38" s="307"/>
      <c r="H38" s="307"/>
      <c r="I38" s="307"/>
      <c r="J38" s="307"/>
      <c r="K38" s="491"/>
    </row>
    <row r="39" spans="1:11" ht="21.75">
      <c r="A39" s="113">
        <v>13</v>
      </c>
      <c r="B39" s="326" t="s">
        <v>1736</v>
      </c>
      <c r="C39" s="287" t="s">
        <v>1729</v>
      </c>
      <c r="D39" s="288" t="s">
        <v>1731</v>
      </c>
      <c r="E39" s="337" t="s">
        <v>1091</v>
      </c>
      <c r="F39" s="95" t="s">
        <v>1048</v>
      </c>
      <c r="G39" s="490">
        <v>20000</v>
      </c>
      <c r="H39" s="490">
        <v>20000</v>
      </c>
      <c r="I39" s="490">
        <v>20000</v>
      </c>
      <c r="J39" s="490">
        <v>20000</v>
      </c>
      <c r="K39" s="113" t="s">
        <v>1010</v>
      </c>
    </row>
    <row r="40" spans="1:11" ht="21.75">
      <c r="A40" s="129"/>
      <c r="B40" s="330"/>
      <c r="C40" s="309"/>
      <c r="D40" s="100"/>
      <c r="E40" s="81" t="s">
        <v>1092</v>
      </c>
      <c r="F40" s="112"/>
      <c r="G40" s="115"/>
      <c r="H40" s="115"/>
      <c r="I40" s="115"/>
      <c r="J40" s="115"/>
      <c r="K40" s="496"/>
    </row>
    <row r="41" spans="1:11" ht="21.75">
      <c r="A41" s="113">
        <v>14</v>
      </c>
      <c r="B41" s="326" t="s">
        <v>1736</v>
      </c>
      <c r="C41" s="287" t="s">
        <v>1729</v>
      </c>
      <c r="D41" s="288" t="s">
        <v>1730</v>
      </c>
      <c r="E41" s="287" t="s">
        <v>482</v>
      </c>
      <c r="F41" s="95" t="s">
        <v>1048</v>
      </c>
      <c r="G41" s="490">
        <v>10000</v>
      </c>
      <c r="H41" s="490">
        <v>10000</v>
      </c>
      <c r="I41" s="490">
        <v>10000</v>
      </c>
      <c r="J41" s="490">
        <v>10000</v>
      </c>
      <c r="K41" s="113" t="s">
        <v>1010</v>
      </c>
    </row>
    <row r="42" spans="1:11" ht="21.75">
      <c r="A42" s="129"/>
      <c r="B42" s="330"/>
      <c r="C42" s="309"/>
      <c r="D42" s="100"/>
      <c r="E42" s="81"/>
      <c r="F42" s="112"/>
      <c r="G42" s="115"/>
      <c r="H42" s="115"/>
      <c r="I42" s="115"/>
      <c r="J42" s="115"/>
      <c r="K42" s="496"/>
    </row>
    <row r="43" spans="1:11" ht="21.75">
      <c r="A43" s="113">
        <v>15</v>
      </c>
      <c r="B43" s="326" t="s">
        <v>1738</v>
      </c>
      <c r="C43" s="287" t="s">
        <v>1729</v>
      </c>
      <c r="D43" s="288" t="s">
        <v>1730</v>
      </c>
      <c r="E43" s="287" t="s">
        <v>482</v>
      </c>
      <c r="F43" s="118" t="s">
        <v>1048</v>
      </c>
      <c r="G43" s="490">
        <v>10000</v>
      </c>
      <c r="H43" s="490">
        <v>10000</v>
      </c>
      <c r="I43" s="490">
        <v>10000</v>
      </c>
      <c r="J43" s="490">
        <v>10000</v>
      </c>
      <c r="K43" s="113" t="s">
        <v>1324</v>
      </c>
    </row>
    <row r="44" spans="1:11" ht="21.75">
      <c r="A44" s="129"/>
      <c r="B44" s="330" t="s">
        <v>749</v>
      </c>
      <c r="C44" s="309"/>
      <c r="D44" s="100"/>
      <c r="E44" s="81"/>
      <c r="F44" s="115"/>
      <c r="G44" s="115"/>
      <c r="H44" s="115"/>
      <c r="I44" s="115"/>
      <c r="J44" s="115"/>
      <c r="K44" s="496"/>
    </row>
    <row r="46" spans="1:11" ht="22.5" customHeight="1"/>
    <row r="47" spans="1:11" s="276" customFormat="1" ht="22.5" customHeight="1">
      <c r="A47" s="279"/>
      <c r="B47" s="279"/>
      <c r="C47" s="279"/>
      <c r="D47" s="279"/>
      <c r="E47" s="279"/>
      <c r="F47" s="280" t="s">
        <v>403</v>
      </c>
      <c r="G47" s="1435" t="s">
        <v>404</v>
      </c>
      <c r="H47" s="1436"/>
      <c r="I47" s="1436"/>
      <c r="J47" s="1553"/>
      <c r="K47" s="281" t="s">
        <v>410</v>
      </c>
    </row>
    <row r="48" spans="1:11" s="276" customFormat="1" ht="22.5" customHeight="1">
      <c r="A48" s="282" t="s">
        <v>401</v>
      </c>
      <c r="B48" s="282" t="s">
        <v>90</v>
      </c>
      <c r="C48" s="282" t="s">
        <v>1725</v>
      </c>
      <c r="D48" s="282" t="s">
        <v>1726</v>
      </c>
      <c r="E48" s="282" t="s">
        <v>402</v>
      </c>
      <c r="F48" s="283" t="s">
        <v>1727</v>
      </c>
      <c r="G48" s="280">
        <v>2561</v>
      </c>
      <c r="H48" s="280">
        <v>2562</v>
      </c>
      <c r="I48" s="280">
        <v>2563</v>
      </c>
      <c r="J48" s="280">
        <v>2564</v>
      </c>
      <c r="K48" s="283" t="s">
        <v>494</v>
      </c>
    </row>
    <row r="49" spans="1:12" s="276" customFormat="1" ht="22.5" customHeight="1">
      <c r="A49" s="284"/>
      <c r="B49" s="284"/>
      <c r="C49" s="284"/>
      <c r="D49" s="282"/>
      <c r="E49" s="284"/>
      <c r="F49" s="284"/>
      <c r="G49" s="284" t="s">
        <v>405</v>
      </c>
      <c r="H49" s="284" t="s">
        <v>405</v>
      </c>
      <c r="I49" s="284" t="s">
        <v>405</v>
      </c>
      <c r="J49" s="284" t="s">
        <v>405</v>
      </c>
      <c r="K49" s="284" t="s">
        <v>495</v>
      </c>
    </row>
    <row r="50" spans="1:12" ht="21.75">
      <c r="A50" s="1034">
        <v>16</v>
      </c>
      <c r="B50" s="326" t="s">
        <v>1738</v>
      </c>
      <c r="C50" s="287" t="s">
        <v>1729</v>
      </c>
      <c r="D50" s="288" t="s">
        <v>1739</v>
      </c>
      <c r="E50" s="287" t="s">
        <v>482</v>
      </c>
      <c r="F50" s="95" t="s">
        <v>1048</v>
      </c>
      <c r="G50" s="490">
        <v>10000</v>
      </c>
      <c r="H50" s="490">
        <v>10000</v>
      </c>
      <c r="I50" s="490">
        <v>10000</v>
      </c>
      <c r="J50" s="490">
        <v>10000</v>
      </c>
      <c r="K50" s="113" t="s">
        <v>1324</v>
      </c>
    </row>
    <row r="51" spans="1:12" ht="24">
      <c r="A51" s="1033"/>
      <c r="B51" s="330" t="s">
        <v>749</v>
      </c>
      <c r="C51" s="309"/>
      <c r="D51" s="100"/>
      <c r="E51" s="81"/>
      <c r="F51" s="112"/>
      <c r="G51" s="115"/>
      <c r="H51" s="115"/>
      <c r="I51" s="115"/>
      <c r="J51" s="115"/>
      <c r="K51" s="496"/>
    </row>
    <row r="52" spans="1:12" ht="21.75">
      <c r="A52" s="113">
        <v>17</v>
      </c>
      <c r="B52" s="326" t="s">
        <v>1738</v>
      </c>
      <c r="C52" s="287" t="s">
        <v>1729</v>
      </c>
      <c r="D52" s="337" t="s">
        <v>1740</v>
      </c>
      <c r="E52" s="287" t="s">
        <v>482</v>
      </c>
      <c r="F52" s="118" t="s">
        <v>1048</v>
      </c>
      <c r="G52" s="490">
        <v>10000</v>
      </c>
      <c r="H52" s="490">
        <v>10000</v>
      </c>
      <c r="I52" s="490">
        <v>10000</v>
      </c>
      <c r="J52" s="490">
        <v>10000</v>
      </c>
      <c r="K52" s="113" t="s">
        <v>1324</v>
      </c>
    </row>
    <row r="53" spans="1:12" ht="21.75">
      <c r="A53" s="129"/>
      <c r="B53" s="330" t="s">
        <v>749</v>
      </c>
      <c r="C53" s="309"/>
      <c r="D53" s="309"/>
      <c r="E53" s="81"/>
      <c r="F53" s="115"/>
      <c r="G53" s="115"/>
      <c r="H53" s="115"/>
      <c r="I53" s="115"/>
      <c r="J53" s="115"/>
      <c r="K53" s="496"/>
    </row>
    <row r="54" spans="1:12" ht="21.75">
      <c r="A54" s="113">
        <v>18</v>
      </c>
      <c r="B54" s="337" t="s">
        <v>1741</v>
      </c>
      <c r="C54" s="287" t="s">
        <v>1729</v>
      </c>
      <c r="D54" s="327" t="s">
        <v>1731</v>
      </c>
      <c r="E54" s="337" t="s">
        <v>1091</v>
      </c>
      <c r="F54" s="293" t="s">
        <v>1048</v>
      </c>
      <c r="G54" s="291">
        <v>20000</v>
      </c>
      <c r="H54" s="291">
        <v>20000</v>
      </c>
      <c r="I54" s="291">
        <v>20000</v>
      </c>
      <c r="J54" s="291">
        <v>20000</v>
      </c>
      <c r="K54" s="113" t="s">
        <v>1734</v>
      </c>
    </row>
    <row r="55" spans="1:12" s="276" customFormat="1" ht="21.75">
      <c r="A55" s="129"/>
      <c r="B55" s="81" t="s">
        <v>1742</v>
      </c>
      <c r="C55" s="309"/>
      <c r="D55" s="313"/>
      <c r="E55" s="81" t="s">
        <v>1092</v>
      </c>
      <c r="F55" s="304"/>
      <c r="G55" s="303"/>
      <c r="H55" s="303"/>
      <c r="I55" s="303"/>
      <c r="J55" s="303"/>
      <c r="K55" s="496"/>
      <c r="L55"/>
    </row>
    <row r="56" spans="1:12" s="276" customFormat="1" ht="21.75">
      <c r="A56" s="502">
        <v>19</v>
      </c>
      <c r="B56" s="501" t="s">
        <v>664</v>
      </c>
      <c r="C56" s="184" t="s">
        <v>1729</v>
      </c>
      <c r="D56" s="288" t="s">
        <v>1730</v>
      </c>
      <c r="E56" s="287" t="s">
        <v>482</v>
      </c>
      <c r="F56" s="95" t="s">
        <v>1048</v>
      </c>
      <c r="G56" s="490">
        <v>10000</v>
      </c>
      <c r="H56" s="490">
        <v>10000</v>
      </c>
      <c r="I56" s="490">
        <v>10000</v>
      </c>
      <c r="J56" s="490">
        <v>10000</v>
      </c>
      <c r="K56" s="502" t="s">
        <v>1324</v>
      </c>
      <c r="L56"/>
    </row>
    <row r="57" spans="1:12" ht="21.75">
      <c r="A57" s="507"/>
      <c r="B57" s="508"/>
      <c r="C57" s="185"/>
      <c r="D57" s="100"/>
      <c r="E57" s="81"/>
      <c r="F57" s="112"/>
      <c r="G57" s="115"/>
      <c r="H57" s="115"/>
      <c r="I57" s="115"/>
      <c r="J57" s="115"/>
      <c r="K57" s="503"/>
    </row>
    <row r="58" spans="1:12" s="276" customFormat="1" ht="21.75">
      <c r="A58" s="502">
        <v>20</v>
      </c>
      <c r="B58" s="501" t="s">
        <v>664</v>
      </c>
      <c r="C58" s="119" t="s">
        <v>1729</v>
      </c>
      <c r="D58" s="334" t="s">
        <v>1743</v>
      </c>
      <c r="E58" s="274" t="s">
        <v>482</v>
      </c>
      <c r="F58" s="497" t="s">
        <v>1100</v>
      </c>
      <c r="G58" s="498">
        <v>40000</v>
      </c>
      <c r="H58" s="498">
        <v>40000</v>
      </c>
      <c r="I58" s="498">
        <v>40000</v>
      </c>
      <c r="J58" s="498">
        <v>40000</v>
      </c>
      <c r="K58" s="502" t="s">
        <v>1324</v>
      </c>
    </row>
    <row r="59" spans="1:12" ht="21.75">
      <c r="A59" s="512"/>
      <c r="B59" s="432"/>
      <c r="C59" s="182"/>
      <c r="D59" s="183" t="s">
        <v>1745</v>
      </c>
      <c r="E59" s="515"/>
      <c r="F59" s="513"/>
      <c r="G59" s="514"/>
      <c r="H59" s="514"/>
      <c r="I59" s="514"/>
      <c r="J59" s="514"/>
      <c r="K59" s="512"/>
    </row>
    <row r="60" spans="1:12" ht="21.75">
      <c r="A60" s="507"/>
      <c r="B60" s="508"/>
      <c r="C60" s="126"/>
      <c r="D60" s="303" t="s">
        <v>1746</v>
      </c>
      <c r="E60" s="269"/>
      <c r="F60" s="509"/>
      <c r="G60" s="510"/>
      <c r="H60" s="510"/>
      <c r="I60" s="510"/>
      <c r="J60" s="510"/>
      <c r="K60" s="503"/>
    </row>
    <row r="61" spans="1:12" ht="21.75">
      <c r="A61" s="502">
        <v>21</v>
      </c>
      <c r="B61" s="501" t="s">
        <v>1744</v>
      </c>
      <c r="C61" s="184" t="s">
        <v>1729</v>
      </c>
      <c r="D61" s="516" t="s">
        <v>1731</v>
      </c>
      <c r="E61" s="337" t="s">
        <v>1091</v>
      </c>
      <c r="F61" s="297" t="s">
        <v>1048</v>
      </c>
      <c r="G61" s="307">
        <v>20000</v>
      </c>
      <c r="H61" s="307">
        <v>20000</v>
      </c>
      <c r="I61" s="307">
        <v>20000</v>
      </c>
      <c r="J61" s="307">
        <v>20000</v>
      </c>
      <c r="K61" s="502" t="s">
        <v>1010</v>
      </c>
    </row>
    <row r="62" spans="1:12" ht="21.75">
      <c r="A62" s="507"/>
      <c r="B62" s="508"/>
      <c r="C62" s="185"/>
      <c r="D62" s="505"/>
      <c r="E62" s="81" t="s">
        <v>1092</v>
      </c>
      <c r="F62" s="297"/>
      <c r="G62" s="298"/>
      <c r="H62" s="298"/>
      <c r="I62" s="298"/>
      <c r="J62" s="298"/>
      <c r="K62" s="503"/>
    </row>
    <row r="63" spans="1:12" ht="21.75">
      <c r="A63" s="502">
        <v>22</v>
      </c>
      <c r="B63" s="501" t="s">
        <v>1744</v>
      </c>
      <c r="C63" s="184" t="s">
        <v>1729</v>
      </c>
      <c r="D63" s="504" t="s">
        <v>1737</v>
      </c>
      <c r="E63" s="287" t="s">
        <v>482</v>
      </c>
      <c r="F63" s="292" t="s">
        <v>1048</v>
      </c>
      <c r="G63" s="291">
        <v>10000</v>
      </c>
      <c r="H63" s="291">
        <v>10000</v>
      </c>
      <c r="I63" s="291">
        <v>10000</v>
      </c>
      <c r="J63" s="291">
        <v>10000</v>
      </c>
      <c r="K63" s="502" t="s">
        <v>1010</v>
      </c>
    </row>
    <row r="64" spans="1:12" ht="21.75">
      <c r="A64" s="507"/>
      <c r="B64" s="508"/>
      <c r="C64" s="185"/>
      <c r="D64" s="505"/>
      <c r="E64" s="81"/>
      <c r="F64" s="303"/>
      <c r="G64" s="303"/>
      <c r="H64" s="303"/>
      <c r="I64" s="303"/>
      <c r="J64" s="303"/>
      <c r="K64" s="503"/>
      <c r="L64">
        <v>140</v>
      </c>
    </row>
    <row r="65" spans="1:11" ht="21.75">
      <c r="A65" s="1554" t="s">
        <v>3102</v>
      </c>
      <c r="B65" s="1555"/>
      <c r="C65" s="1555"/>
      <c r="D65" s="1555"/>
      <c r="E65" s="1555"/>
      <c r="F65" s="1556"/>
      <c r="G65" s="427"/>
      <c r="H65" s="427"/>
      <c r="I65" s="427"/>
      <c r="J65" s="427"/>
      <c r="K65" s="511" t="s">
        <v>164</v>
      </c>
    </row>
    <row r="73" spans="1:11">
      <c r="K73" s="859"/>
    </row>
  </sheetData>
  <mergeCells count="7">
    <mergeCell ref="A65:F65"/>
    <mergeCell ref="A2:K2"/>
    <mergeCell ref="A3:K3"/>
    <mergeCell ref="A4:K4"/>
    <mergeCell ref="G6:J6"/>
    <mergeCell ref="G24:J24"/>
    <mergeCell ref="G47:J47"/>
  </mergeCells>
  <pageMargins left="0.70866141732283472" right="0.11811023622047245" top="0.74803149606299213" bottom="0.35433070866141736" header="0.31496062992125984" footer="0.31496062992125984"/>
  <pageSetup paperSize="9" orientation="landscape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104"/>
  <sheetViews>
    <sheetView view="pageBreakPreview" zoomScaleSheetLayoutView="100" workbookViewId="0">
      <selection activeCell="I51" sqref="I51"/>
    </sheetView>
  </sheetViews>
  <sheetFormatPr defaultRowHeight="21" customHeight="1"/>
  <cols>
    <col min="1" max="1" width="39" customWidth="1"/>
    <col min="2" max="2" width="9.125" bestFit="1" customWidth="1"/>
    <col min="3" max="3" width="9.875" customWidth="1"/>
    <col min="4" max="4" width="9.125" bestFit="1" customWidth="1"/>
    <col min="5" max="5" width="9.625" customWidth="1"/>
    <col min="6" max="6" width="9.125" bestFit="1" customWidth="1"/>
    <col min="7" max="7" width="10.125" customWidth="1"/>
    <col min="8" max="8" width="9.125" bestFit="1" customWidth="1"/>
    <col min="9" max="9" width="9.75" customWidth="1"/>
    <col min="10" max="10" width="9.125" bestFit="1" customWidth="1"/>
    <col min="11" max="11" width="10.25" customWidth="1"/>
    <col min="12" max="12" width="9.125" bestFit="1" customWidth="1"/>
    <col min="13" max="13" width="13" bestFit="1" customWidth="1"/>
    <col min="15" max="18" width="9.125" bestFit="1" customWidth="1"/>
  </cols>
  <sheetData>
    <row r="1" spans="1:13" s="913" customFormat="1" ht="20.100000000000001" customHeight="1">
      <c r="A1" s="1581" t="s">
        <v>716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</row>
    <row r="2" spans="1:13" s="913" customFormat="1" ht="20.100000000000001" customHeight="1">
      <c r="A2" s="1581" t="s">
        <v>717</v>
      </c>
      <c r="B2" s="1581"/>
      <c r="C2" s="1581"/>
      <c r="D2" s="1581"/>
      <c r="E2" s="1581"/>
      <c r="F2" s="1581"/>
      <c r="G2" s="1581"/>
      <c r="H2" s="1581"/>
      <c r="I2" s="1581"/>
      <c r="J2" s="1581"/>
      <c r="K2" s="1581"/>
    </row>
    <row r="3" spans="1:13" s="913" customFormat="1" ht="20.100000000000001" customHeight="1">
      <c r="A3" s="1573" t="s">
        <v>1329</v>
      </c>
      <c r="B3" s="1573"/>
      <c r="C3" s="1573"/>
      <c r="D3" s="1573"/>
      <c r="E3" s="1573"/>
      <c r="F3" s="1573"/>
      <c r="G3" s="1573"/>
      <c r="H3" s="1573"/>
      <c r="I3" s="1573"/>
      <c r="J3" s="1573"/>
      <c r="K3" s="1573"/>
      <c r="L3" s="1573"/>
    </row>
    <row r="4" spans="1:13" s="913" customFormat="1" ht="20.100000000000001" customHeight="1">
      <c r="A4" s="1582" t="s">
        <v>128</v>
      </c>
      <c r="B4" s="1585" t="s">
        <v>718</v>
      </c>
      <c r="C4" s="1585"/>
      <c r="D4" s="1585" t="s">
        <v>1333</v>
      </c>
      <c r="E4" s="1585"/>
      <c r="F4" s="1585" t="s">
        <v>719</v>
      </c>
      <c r="G4" s="1585"/>
      <c r="H4" s="1585" t="s">
        <v>720</v>
      </c>
      <c r="I4" s="1585"/>
      <c r="J4" s="1586" t="s">
        <v>721</v>
      </c>
      <c r="K4" s="1587"/>
    </row>
    <row r="5" spans="1:13" s="913" customFormat="1" ht="20.100000000000001" customHeight="1">
      <c r="A5" s="1583"/>
      <c r="B5" s="839" t="s">
        <v>88</v>
      </c>
      <c r="C5" s="839" t="s">
        <v>129</v>
      </c>
      <c r="D5" s="839" t="s">
        <v>88</v>
      </c>
      <c r="E5" s="839" t="s">
        <v>129</v>
      </c>
      <c r="F5" s="839" t="s">
        <v>88</v>
      </c>
      <c r="G5" s="839" t="s">
        <v>129</v>
      </c>
      <c r="H5" s="839" t="s">
        <v>88</v>
      </c>
      <c r="I5" s="839" t="s">
        <v>129</v>
      </c>
      <c r="J5" s="839" t="s">
        <v>88</v>
      </c>
      <c r="K5" s="839" t="s">
        <v>129</v>
      </c>
    </row>
    <row r="6" spans="1:13" s="913" customFormat="1" ht="20.100000000000001" customHeight="1">
      <c r="A6" s="1584"/>
      <c r="B6" s="840" t="s">
        <v>130</v>
      </c>
      <c r="C6" s="841" t="s">
        <v>405</v>
      </c>
      <c r="D6" s="840" t="s">
        <v>130</v>
      </c>
      <c r="E6" s="840" t="s">
        <v>405</v>
      </c>
      <c r="F6" s="840" t="s">
        <v>130</v>
      </c>
      <c r="G6" s="840" t="s">
        <v>405</v>
      </c>
      <c r="H6" s="840" t="s">
        <v>130</v>
      </c>
      <c r="I6" s="840" t="s">
        <v>405</v>
      </c>
      <c r="J6" s="840" t="s">
        <v>130</v>
      </c>
      <c r="K6" s="840" t="s">
        <v>405</v>
      </c>
    </row>
    <row r="7" spans="1:13" s="913" customFormat="1" ht="20.100000000000001" customHeight="1">
      <c r="A7" s="856" t="s">
        <v>1576</v>
      </c>
      <c r="B7" s="898"/>
      <c r="C7" s="837"/>
      <c r="D7" s="894"/>
      <c r="E7" s="898"/>
      <c r="F7" s="837"/>
      <c r="G7" s="894"/>
      <c r="H7" s="837"/>
      <c r="I7" s="894"/>
      <c r="J7" s="837"/>
      <c r="K7" s="837"/>
    </row>
    <row r="8" spans="1:13" s="913" customFormat="1" ht="20.100000000000001" customHeight="1">
      <c r="A8" s="854" t="s">
        <v>1583</v>
      </c>
      <c r="B8" s="799"/>
      <c r="C8" s="799"/>
      <c r="D8" s="251"/>
      <c r="E8" s="799"/>
      <c r="F8" s="251"/>
      <c r="G8" s="807"/>
      <c r="H8" s="251"/>
      <c r="I8" s="807"/>
      <c r="J8" s="251"/>
      <c r="K8" s="251"/>
    </row>
    <row r="9" spans="1:13" s="913" customFormat="1" ht="20.100000000000001" customHeight="1">
      <c r="A9" s="895" t="s">
        <v>2769</v>
      </c>
      <c r="B9" s="799">
        <v>6</v>
      </c>
      <c r="C9" s="897">
        <v>8025000</v>
      </c>
      <c r="D9" s="251">
        <v>6</v>
      </c>
      <c r="E9" s="897">
        <v>8025000</v>
      </c>
      <c r="F9" s="251">
        <v>6</v>
      </c>
      <c r="G9" s="896">
        <v>8025000</v>
      </c>
      <c r="H9" s="251">
        <v>6</v>
      </c>
      <c r="I9" s="896">
        <v>8025000</v>
      </c>
      <c r="J9" s="251">
        <v>24</v>
      </c>
      <c r="K9" s="250">
        <v>32100000</v>
      </c>
    </row>
    <row r="10" spans="1:13" s="913" customFormat="1" ht="20.100000000000001" customHeight="1">
      <c r="A10" s="901" t="s">
        <v>26</v>
      </c>
      <c r="B10" s="901">
        <v>6</v>
      </c>
      <c r="C10" s="847">
        <v>8025000</v>
      </c>
      <c r="D10" s="901">
        <v>6</v>
      </c>
      <c r="E10" s="850">
        <v>8025000</v>
      </c>
      <c r="F10" s="901">
        <v>6</v>
      </c>
      <c r="G10" s="899">
        <v>8025000</v>
      </c>
      <c r="H10" s="901">
        <v>6</v>
      </c>
      <c r="I10" s="899">
        <v>8025000</v>
      </c>
      <c r="J10" s="901">
        <f>SUM(J9)</f>
        <v>24</v>
      </c>
      <c r="K10" s="847">
        <v>32100000</v>
      </c>
      <c r="M10" s="913">
        <f>8025000*4</f>
        <v>32100000</v>
      </c>
    </row>
    <row r="11" spans="1:13" s="913" customFormat="1" ht="20.100000000000001" customHeight="1">
      <c r="A11" s="900" t="s">
        <v>1586</v>
      </c>
      <c r="B11" s="251"/>
      <c r="C11" s="251"/>
      <c r="D11" s="844"/>
      <c r="E11" s="251"/>
      <c r="F11" s="844"/>
      <c r="G11" s="251"/>
      <c r="H11" s="844"/>
      <c r="I11" s="251"/>
      <c r="J11" s="251"/>
      <c r="K11" s="251"/>
    </row>
    <row r="12" spans="1:13" s="913" customFormat="1" ht="20.100000000000001" customHeight="1">
      <c r="A12" s="895" t="s">
        <v>2772</v>
      </c>
      <c r="B12" s="799">
        <v>1</v>
      </c>
      <c r="C12" s="250">
        <v>40000</v>
      </c>
      <c r="D12" s="845">
        <v>1</v>
      </c>
      <c r="E12" s="250">
        <v>40000</v>
      </c>
      <c r="F12" s="251">
        <v>1</v>
      </c>
      <c r="G12" s="250">
        <v>40000</v>
      </c>
      <c r="H12" s="251">
        <v>1</v>
      </c>
      <c r="I12" s="250">
        <v>40000</v>
      </c>
      <c r="J12" s="251">
        <v>4</v>
      </c>
      <c r="K12" s="250">
        <v>160000</v>
      </c>
    </row>
    <row r="13" spans="1:13" s="913" customFormat="1" ht="20.100000000000001" customHeight="1">
      <c r="A13" s="895" t="s">
        <v>2773</v>
      </c>
      <c r="B13" s="799">
        <v>3</v>
      </c>
      <c r="C13" s="250">
        <v>40000</v>
      </c>
      <c r="D13" s="845">
        <v>3</v>
      </c>
      <c r="E13" s="250">
        <v>40000</v>
      </c>
      <c r="F13" s="251">
        <v>3</v>
      </c>
      <c r="G13" s="250">
        <v>40000</v>
      </c>
      <c r="H13" s="251">
        <v>3</v>
      </c>
      <c r="I13" s="250">
        <v>40000</v>
      </c>
      <c r="J13" s="251">
        <v>12</v>
      </c>
      <c r="K13" s="250">
        <v>160000</v>
      </c>
    </row>
    <row r="14" spans="1:13" s="913" customFormat="1" ht="20.100000000000001" customHeight="1">
      <c r="A14" s="895" t="s">
        <v>2774</v>
      </c>
      <c r="B14" s="799">
        <v>18</v>
      </c>
      <c r="C14" s="250">
        <v>1610000</v>
      </c>
      <c r="D14" s="799">
        <v>18</v>
      </c>
      <c r="E14" s="250">
        <v>1610000</v>
      </c>
      <c r="F14" s="799">
        <v>18</v>
      </c>
      <c r="G14" s="250">
        <v>1610000</v>
      </c>
      <c r="H14" s="799">
        <v>18</v>
      </c>
      <c r="I14" s="250">
        <v>1610000</v>
      </c>
      <c r="J14" s="799">
        <f>18*4</f>
        <v>72</v>
      </c>
      <c r="K14" s="250">
        <f>1610000*4</f>
        <v>6440000</v>
      </c>
    </row>
    <row r="15" spans="1:13" s="913" customFormat="1" ht="20.100000000000001" customHeight="1">
      <c r="A15" s="901" t="s">
        <v>26</v>
      </c>
      <c r="B15" s="843">
        <f>SUM(B12:B14)</f>
        <v>22</v>
      </c>
      <c r="C15" s="850">
        <f>SUM(C12:C14)</f>
        <v>1690000</v>
      </c>
      <c r="D15" s="843">
        <f t="shared" ref="D15:H15" si="0">SUM(D12:D14)</f>
        <v>22</v>
      </c>
      <c r="E15" s="850">
        <f>SUM(E12:E14)</f>
        <v>1690000</v>
      </c>
      <c r="F15" s="843">
        <f t="shared" si="0"/>
        <v>22</v>
      </c>
      <c r="G15" s="850">
        <f>SUM(G12:G14)</f>
        <v>1690000</v>
      </c>
      <c r="H15" s="843">
        <f t="shared" si="0"/>
        <v>22</v>
      </c>
      <c r="I15" s="850">
        <f>SUM(I12:I14)</f>
        <v>1690000</v>
      </c>
      <c r="J15" s="843">
        <f>SUM(J12:J14)</f>
        <v>88</v>
      </c>
      <c r="K15" s="847">
        <f>SUM(K12:K14)</f>
        <v>6760000</v>
      </c>
    </row>
    <row r="16" spans="1:13" s="913" customFormat="1" ht="20.100000000000001" customHeight="1">
      <c r="A16" s="856" t="s">
        <v>1792</v>
      </c>
      <c r="B16" s="789"/>
      <c r="C16" s="789"/>
      <c r="D16" s="844"/>
      <c r="E16" s="789"/>
      <c r="F16" s="844"/>
      <c r="G16" s="789"/>
      <c r="H16" s="844"/>
      <c r="I16" s="789"/>
      <c r="J16" s="251"/>
      <c r="K16" s="251"/>
    </row>
    <row r="17" spans="1:18" s="913" customFormat="1" ht="20.100000000000001" customHeight="1">
      <c r="A17" s="900" t="s">
        <v>1589</v>
      </c>
      <c r="B17" s="251"/>
      <c r="C17" s="251"/>
      <c r="D17" s="844"/>
      <c r="E17" s="251"/>
      <c r="F17" s="844"/>
      <c r="G17" s="251"/>
      <c r="H17" s="844"/>
      <c r="I17" s="251"/>
      <c r="J17" s="251"/>
      <c r="K17" s="251"/>
    </row>
    <row r="18" spans="1:18" s="913" customFormat="1" ht="18.75" customHeight="1">
      <c r="A18" s="895" t="s">
        <v>2775</v>
      </c>
      <c r="B18" s="251">
        <v>7</v>
      </c>
      <c r="C18" s="250">
        <v>130000</v>
      </c>
      <c r="D18" s="251">
        <v>7</v>
      </c>
      <c r="E18" s="250">
        <v>130000</v>
      </c>
      <c r="F18" s="251">
        <v>7</v>
      </c>
      <c r="G18" s="250">
        <v>130000</v>
      </c>
      <c r="H18" s="251">
        <v>7</v>
      </c>
      <c r="I18" s="250">
        <v>130000</v>
      </c>
      <c r="J18" s="251">
        <f>7*4</f>
        <v>28</v>
      </c>
      <c r="K18" s="250">
        <f>130000*4</f>
        <v>520000</v>
      </c>
      <c r="O18" s="913">
        <v>20000</v>
      </c>
      <c r="P18" s="913">
        <v>1</v>
      </c>
    </row>
    <row r="19" spans="1:18" s="913" customFormat="1" ht="20.100000000000001" customHeight="1">
      <c r="A19" s="895" t="s">
        <v>2776</v>
      </c>
      <c r="B19" s="799">
        <v>6</v>
      </c>
      <c r="C19" s="846">
        <v>350000</v>
      </c>
      <c r="D19" s="799">
        <v>6</v>
      </c>
      <c r="E19" s="846">
        <v>350000</v>
      </c>
      <c r="F19" s="799">
        <v>6</v>
      </c>
      <c r="G19" s="846">
        <v>350000</v>
      </c>
      <c r="H19" s="799">
        <v>6</v>
      </c>
      <c r="I19" s="846">
        <v>350000</v>
      </c>
      <c r="J19" s="799">
        <f>6*4</f>
        <v>24</v>
      </c>
      <c r="K19" s="846">
        <f>350000*4</f>
        <v>1400000</v>
      </c>
      <c r="Q19" s="913">
        <v>3</v>
      </c>
      <c r="R19" s="913">
        <v>40000</v>
      </c>
    </row>
    <row r="20" spans="1:18" s="913" customFormat="1" ht="20.100000000000001" customHeight="1">
      <c r="A20" s="901" t="s">
        <v>26</v>
      </c>
      <c r="B20" s="901">
        <f>SUM(B18:B19)</f>
        <v>13</v>
      </c>
      <c r="C20" s="847">
        <f>SUM(C18:C19)</f>
        <v>480000</v>
      </c>
      <c r="D20" s="901">
        <f t="shared" ref="D20:H20" si="1">SUM(D18:D19)</f>
        <v>13</v>
      </c>
      <c r="E20" s="847">
        <f>SUM(E18:E19)</f>
        <v>480000</v>
      </c>
      <c r="F20" s="901">
        <f t="shared" si="1"/>
        <v>13</v>
      </c>
      <c r="G20" s="847">
        <f>SUM(G18:G19)</f>
        <v>480000</v>
      </c>
      <c r="H20" s="901">
        <f t="shared" si="1"/>
        <v>13</v>
      </c>
      <c r="I20" s="847">
        <f>SUM(I18:I19)</f>
        <v>480000</v>
      </c>
      <c r="J20" s="901">
        <f>SUM(J18:J19)</f>
        <v>52</v>
      </c>
      <c r="K20" s="847">
        <f>SUM(K18:K19)</f>
        <v>1920000</v>
      </c>
    </row>
    <row r="21" spans="1:18" s="913" customFormat="1" ht="20.100000000000001" customHeight="1">
      <c r="A21" s="900" t="s">
        <v>1590</v>
      </c>
      <c r="B21" s="251"/>
      <c r="C21" s="807"/>
      <c r="D21" s="251"/>
      <c r="E21" s="807"/>
      <c r="F21" s="251"/>
      <c r="G21" s="807"/>
      <c r="H21" s="251"/>
      <c r="I21" s="807"/>
      <c r="J21" s="251"/>
      <c r="K21" s="251"/>
    </row>
    <row r="22" spans="1:18" s="913" customFormat="1" ht="20.100000000000001" customHeight="1">
      <c r="A22" s="900" t="s">
        <v>146</v>
      </c>
      <c r="B22" s="251"/>
      <c r="C22" s="807"/>
      <c r="D22" s="251"/>
      <c r="E22" s="807"/>
      <c r="F22" s="251"/>
      <c r="G22" s="807"/>
      <c r="H22" s="251"/>
      <c r="I22" s="807"/>
      <c r="J22" s="251"/>
      <c r="K22" s="251"/>
    </row>
    <row r="23" spans="1:18" s="913" customFormat="1" ht="18" customHeight="1">
      <c r="A23" s="895" t="s">
        <v>2777</v>
      </c>
      <c r="B23" s="251">
        <v>2</v>
      </c>
      <c r="C23" s="848">
        <v>132500</v>
      </c>
      <c r="D23" s="251">
        <v>2</v>
      </c>
      <c r="E23" s="848">
        <v>132500</v>
      </c>
      <c r="F23" s="251">
        <v>2</v>
      </c>
      <c r="G23" s="848">
        <v>132500</v>
      </c>
      <c r="H23" s="251">
        <v>2</v>
      </c>
      <c r="I23" s="848">
        <v>132500</v>
      </c>
      <c r="J23" s="251">
        <v>4</v>
      </c>
      <c r="K23" s="848">
        <f>132500*4</f>
        <v>530000</v>
      </c>
    </row>
    <row r="24" spans="1:18" s="913" customFormat="1" ht="20.100000000000001" customHeight="1">
      <c r="A24" s="895" t="s">
        <v>2778</v>
      </c>
      <c r="B24" s="784">
        <v>3</v>
      </c>
      <c r="C24" s="848">
        <v>40000</v>
      </c>
      <c r="D24" s="784">
        <v>3</v>
      </c>
      <c r="E24" s="848">
        <v>40000</v>
      </c>
      <c r="F24" s="784">
        <v>3</v>
      </c>
      <c r="G24" s="848">
        <v>40000</v>
      </c>
      <c r="H24" s="784">
        <v>3</v>
      </c>
      <c r="I24" s="848">
        <v>40000</v>
      </c>
      <c r="J24" s="784">
        <v>12</v>
      </c>
      <c r="K24" s="848">
        <v>160000</v>
      </c>
    </row>
    <row r="25" spans="1:18" s="913" customFormat="1" ht="20.100000000000001" customHeight="1">
      <c r="A25" s="901" t="s">
        <v>26</v>
      </c>
      <c r="B25" s="901">
        <f>SUM(B23:B24)</f>
        <v>5</v>
      </c>
      <c r="C25" s="847">
        <f>SUM(C23:C24)</f>
        <v>172500</v>
      </c>
      <c r="D25" s="901">
        <f t="shared" ref="D25:J25" si="2">SUM(D23:D24)</f>
        <v>5</v>
      </c>
      <c r="E25" s="847">
        <f>SUM(E23:E24)</f>
        <v>172500</v>
      </c>
      <c r="F25" s="901">
        <f t="shared" si="2"/>
        <v>5</v>
      </c>
      <c r="G25" s="847">
        <f>SUM(G23:G24)</f>
        <v>172500</v>
      </c>
      <c r="H25" s="901">
        <f t="shared" si="2"/>
        <v>5</v>
      </c>
      <c r="I25" s="847">
        <f>SUM(I23:I24)</f>
        <v>172500</v>
      </c>
      <c r="J25" s="901">
        <f t="shared" si="2"/>
        <v>16</v>
      </c>
      <c r="K25" s="847">
        <f>SUM(K23:K24)</f>
        <v>690000</v>
      </c>
      <c r="L25" s="913">
        <v>111</v>
      </c>
    </row>
    <row r="26" spans="1:18" s="913" customFormat="1" ht="20.100000000000001" customHeight="1">
      <c r="A26" s="901" t="s">
        <v>2696</v>
      </c>
      <c r="B26" s="901">
        <f>SUM(B25,B20,B15,B10)</f>
        <v>46</v>
      </c>
      <c r="C26" s="847">
        <f>SUM(C25,C20,C15)</f>
        <v>2342500</v>
      </c>
      <c r="D26" s="901">
        <f>SUM(D25,D20,D15,D10)</f>
        <v>46</v>
      </c>
      <c r="E26" s="847">
        <f>SUM(E25,E20,E15)</f>
        <v>2342500</v>
      </c>
      <c r="F26" s="901">
        <f>SUM(F25,F20,F15,F10)</f>
        <v>46</v>
      </c>
      <c r="G26" s="847">
        <f>SUM(G25,G20,G15)</f>
        <v>2342500</v>
      </c>
      <c r="H26" s="901">
        <f>SUM(H25,H20,H15,H10)</f>
        <v>46</v>
      </c>
      <c r="I26" s="847">
        <f>SUM(I25,I20,I15)</f>
        <v>2342500</v>
      </c>
      <c r="J26" s="901">
        <f>SUM(J15,J10,J20,J25)</f>
        <v>180</v>
      </c>
      <c r="K26" s="847">
        <f>SUM(K20,K15,K10)</f>
        <v>40780000</v>
      </c>
    </row>
    <row r="27" spans="1:18" s="276" customFormat="1" ht="21" customHeight="1">
      <c r="A27" s="849"/>
      <c r="B27" s="849"/>
      <c r="C27" s="858"/>
      <c r="D27" s="849"/>
      <c r="E27" s="858"/>
      <c r="F27" s="849"/>
      <c r="G27" s="858"/>
      <c r="H27" s="849"/>
      <c r="I27" s="858"/>
      <c r="J27" s="849"/>
      <c r="K27" s="960"/>
    </row>
    <row r="28" spans="1:18" s="276" customFormat="1" ht="21" customHeight="1">
      <c r="A28" s="902"/>
      <c r="B28" s="902"/>
      <c r="C28" s="858"/>
      <c r="D28" s="902"/>
      <c r="E28" s="858"/>
      <c r="F28" s="902"/>
      <c r="G28" s="858"/>
      <c r="H28" s="902"/>
      <c r="I28" s="858"/>
      <c r="J28" s="902"/>
      <c r="K28" s="858"/>
    </row>
    <row r="29" spans="1:18" ht="21" customHeight="1">
      <c r="A29" s="1581" t="s">
        <v>716</v>
      </c>
      <c r="B29" s="1581"/>
      <c r="C29" s="1581"/>
      <c r="D29" s="1581"/>
      <c r="E29" s="1581"/>
      <c r="F29" s="1581"/>
      <c r="G29" s="1581"/>
      <c r="H29" s="1581"/>
      <c r="I29" s="1581"/>
      <c r="J29" s="1581"/>
      <c r="K29" s="1581"/>
    </row>
    <row r="30" spans="1:18" ht="21" customHeight="1">
      <c r="A30" s="1581" t="s">
        <v>717</v>
      </c>
      <c r="B30" s="1581"/>
      <c r="C30" s="1581"/>
      <c r="D30" s="1581"/>
      <c r="E30" s="1581"/>
      <c r="F30" s="1581"/>
      <c r="G30" s="1581"/>
      <c r="H30" s="1581"/>
      <c r="I30" s="1581"/>
      <c r="J30" s="1581"/>
      <c r="K30" s="1581"/>
    </row>
    <row r="31" spans="1:18" s="276" customFormat="1" ht="21" customHeight="1">
      <c r="A31" s="1573" t="s">
        <v>1332</v>
      </c>
      <c r="B31" s="1573"/>
      <c r="C31" s="1573"/>
      <c r="D31" s="1573"/>
      <c r="E31" s="1573"/>
      <c r="F31" s="1573"/>
      <c r="G31" s="1573"/>
      <c r="H31" s="1573"/>
      <c r="I31" s="1573"/>
      <c r="J31" s="1573"/>
      <c r="K31" s="1573"/>
    </row>
    <row r="33" spans="1:12" ht="21" customHeight="1">
      <c r="A33" s="1582" t="s">
        <v>128</v>
      </c>
      <c r="B33" s="1585" t="s">
        <v>718</v>
      </c>
      <c r="C33" s="1585"/>
      <c r="D33" s="1585" t="s">
        <v>1333</v>
      </c>
      <c r="E33" s="1585"/>
      <c r="F33" s="1585" t="s">
        <v>719</v>
      </c>
      <c r="G33" s="1585"/>
      <c r="H33" s="1585" t="s">
        <v>720</v>
      </c>
      <c r="I33" s="1585"/>
      <c r="J33" s="1586" t="s">
        <v>721</v>
      </c>
      <c r="K33" s="1587"/>
    </row>
    <row r="34" spans="1:12" ht="21" customHeight="1">
      <c r="A34" s="1583"/>
      <c r="B34" s="839" t="s">
        <v>88</v>
      </c>
      <c r="C34" s="839" t="s">
        <v>129</v>
      </c>
      <c r="D34" s="839" t="s">
        <v>88</v>
      </c>
      <c r="E34" s="839" t="s">
        <v>129</v>
      </c>
      <c r="F34" s="839" t="s">
        <v>88</v>
      </c>
      <c r="G34" s="839" t="s">
        <v>129</v>
      </c>
      <c r="H34" s="839" t="s">
        <v>88</v>
      </c>
      <c r="I34" s="839" t="s">
        <v>129</v>
      </c>
      <c r="J34" s="839" t="s">
        <v>88</v>
      </c>
      <c r="K34" s="839" t="s">
        <v>129</v>
      </c>
    </row>
    <row r="35" spans="1:12" ht="21" customHeight="1">
      <c r="A35" s="1584"/>
      <c r="B35" s="841" t="s">
        <v>130</v>
      </c>
      <c r="C35" s="841" t="s">
        <v>405</v>
      </c>
      <c r="D35" s="841" t="s">
        <v>130</v>
      </c>
      <c r="E35" s="841" t="s">
        <v>405</v>
      </c>
      <c r="F35" s="841" t="s">
        <v>130</v>
      </c>
      <c r="G35" s="841" t="s">
        <v>405</v>
      </c>
      <c r="H35" s="841" t="s">
        <v>130</v>
      </c>
      <c r="I35" s="841" t="s">
        <v>405</v>
      </c>
      <c r="J35" s="841" t="s">
        <v>130</v>
      </c>
      <c r="K35" s="841" t="s">
        <v>405</v>
      </c>
    </row>
    <row r="36" spans="1:12" ht="21" customHeight="1">
      <c r="A36" s="842" t="s">
        <v>1576</v>
      </c>
      <c r="B36" s="851"/>
      <c r="C36" s="851"/>
      <c r="D36" s="851"/>
      <c r="E36" s="851"/>
      <c r="F36" s="851"/>
      <c r="G36" s="851"/>
      <c r="H36" s="851"/>
      <c r="I36" s="851"/>
      <c r="J36" s="851"/>
      <c r="K36" s="851"/>
      <c r="L36" s="671"/>
    </row>
    <row r="37" spans="1:12" ht="21" customHeight="1">
      <c r="A37" s="854" t="s">
        <v>1583</v>
      </c>
      <c r="B37" s="852"/>
      <c r="C37" s="671"/>
      <c r="D37" s="852"/>
      <c r="E37" s="671"/>
      <c r="F37" s="852"/>
      <c r="G37" s="671"/>
      <c r="H37" s="852"/>
      <c r="I37" s="671"/>
      <c r="J37" s="852"/>
      <c r="K37" s="852"/>
      <c r="L37" s="671"/>
    </row>
    <row r="38" spans="1:12" ht="21" customHeight="1">
      <c r="A38" s="338" t="s">
        <v>2769</v>
      </c>
      <c r="B38" s="109">
        <v>5</v>
      </c>
      <c r="C38" s="855">
        <v>27900000</v>
      </c>
      <c r="D38" s="109">
        <v>5</v>
      </c>
      <c r="E38" s="855">
        <v>27900000</v>
      </c>
      <c r="F38" s="109">
        <v>5</v>
      </c>
      <c r="G38" s="855">
        <v>27900000</v>
      </c>
      <c r="H38" s="109">
        <v>5</v>
      </c>
      <c r="I38" s="855">
        <v>27900000</v>
      </c>
      <c r="J38" s="109">
        <v>20</v>
      </c>
      <c r="K38" s="912">
        <f>27900000*4</f>
        <v>111600000</v>
      </c>
      <c r="L38" s="671"/>
    </row>
    <row r="39" spans="1:12" ht="21" customHeight="1">
      <c r="A39" s="843" t="s">
        <v>26</v>
      </c>
      <c r="B39" s="439">
        <f>SUM(B37:B38)</f>
        <v>5</v>
      </c>
      <c r="C39" s="424">
        <f>C38</f>
        <v>27900000</v>
      </c>
      <c r="D39" s="832">
        <f t="shared" ref="D39" si="3">SUM(D37:D38)</f>
        <v>5</v>
      </c>
      <c r="E39" s="424">
        <f>SUM(E37:E38)</f>
        <v>27900000</v>
      </c>
      <c r="F39" s="832">
        <f t="shared" ref="F39" si="4">SUM(F37:F38)</f>
        <v>5</v>
      </c>
      <c r="G39" s="424">
        <f>SUM(G37:G38)</f>
        <v>27900000</v>
      </c>
      <c r="H39" s="832">
        <f t="shared" ref="H39" si="5">SUM(H37:H38)</f>
        <v>5</v>
      </c>
      <c r="I39" s="424">
        <f>SUM(I37:I38)</f>
        <v>27900000</v>
      </c>
      <c r="J39" s="832">
        <f t="shared" ref="J39" si="6">SUM(J37:J38)</f>
        <v>20</v>
      </c>
      <c r="K39" s="424">
        <f>SUM(K37:K38)</f>
        <v>111600000</v>
      </c>
      <c r="L39" s="671"/>
    </row>
    <row r="40" spans="1:12" ht="21" customHeight="1">
      <c r="A40" s="842" t="s">
        <v>1586</v>
      </c>
      <c r="B40" s="851"/>
      <c r="C40" s="851"/>
      <c r="D40" s="851"/>
      <c r="E40" s="851"/>
      <c r="F40" s="851"/>
      <c r="G40" s="851"/>
      <c r="H40" s="851"/>
      <c r="I40" s="851"/>
      <c r="J40" s="851"/>
      <c r="K40" s="851"/>
      <c r="L40" s="671"/>
    </row>
    <row r="41" spans="1:12" ht="21" customHeight="1">
      <c r="A41" s="856" t="s">
        <v>1792</v>
      </c>
      <c r="B41" s="655"/>
      <c r="C41" s="852"/>
      <c r="D41" s="655"/>
      <c r="E41" s="852"/>
      <c r="F41" s="655"/>
      <c r="G41" s="852"/>
      <c r="H41" s="655"/>
      <c r="I41" s="852"/>
      <c r="J41" s="655"/>
      <c r="K41" s="852"/>
      <c r="L41" s="671"/>
    </row>
    <row r="42" spans="1:12" ht="21" customHeight="1">
      <c r="A42" s="857" t="s">
        <v>1589</v>
      </c>
      <c r="B42" s="829"/>
      <c r="C42" s="853"/>
      <c r="D42" s="829"/>
      <c r="E42" s="853"/>
      <c r="F42" s="829"/>
      <c r="G42" s="853"/>
      <c r="H42" s="829"/>
      <c r="I42" s="853"/>
      <c r="J42" s="829"/>
      <c r="K42" s="853"/>
      <c r="L42" s="671"/>
    </row>
    <row r="43" spans="1:12" ht="21" customHeight="1">
      <c r="A43" s="856" t="s">
        <v>1590</v>
      </c>
      <c r="B43" s="655"/>
      <c r="C43" s="852"/>
      <c r="D43" s="655"/>
      <c r="E43" s="852"/>
      <c r="F43" s="655"/>
      <c r="G43" s="852"/>
      <c r="H43" s="655"/>
      <c r="I43" s="852"/>
      <c r="J43" s="655"/>
      <c r="K43" s="852"/>
      <c r="L43" s="671"/>
    </row>
    <row r="44" spans="1:12" ht="21" customHeight="1">
      <c r="A44" s="857" t="s">
        <v>146</v>
      </c>
      <c r="B44" s="829"/>
      <c r="C44" s="853"/>
      <c r="D44" s="829"/>
      <c r="E44" s="853"/>
      <c r="F44" s="829"/>
      <c r="G44" s="853"/>
      <c r="H44" s="829"/>
      <c r="I44" s="853"/>
      <c r="J44" s="829"/>
      <c r="K44" s="853"/>
      <c r="L44" s="671"/>
    </row>
    <row r="45" spans="1:12" ht="21" customHeight="1">
      <c r="A45" s="439" t="s">
        <v>2696</v>
      </c>
      <c r="B45" s="439">
        <f>SUM(B44,B39,B34)</f>
        <v>5</v>
      </c>
      <c r="C45" s="424">
        <f>C39</f>
        <v>27900000</v>
      </c>
      <c r="D45" s="439">
        <f t="shared" ref="D45" si="7">SUM(D44,D39,D34)</f>
        <v>5</v>
      </c>
      <c r="E45" s="424">
        <f>SUM(E44,E39,E34)</f>
        <v>27900000</v>
      </c>
      <c r="F45" s="439">
        <f t="shared" ref="F45" si="8">SUM(F44,F39,F34)</f>
        <v>5</v>
      </c>
      <c r="G45" s="424">
        <f>SUM(G44,G39,G34)</f>
        <v>27900000</v>
      </c>
      <c r="H45" s="439">
        <f t="shared" ref="H45" si="9">SUM(H44,H39,H34)</f>
        <v>5</v>
      </c>
      <c r="I45" s="424">
        <f>SUM(I44,I39,I34)</f>
        <v>27900000</v>
      </c>
      <c r="J45" s="439">
        <f t="shared" ref="J45" si="10">SUM(J44,J39,J34)</f>
        <v>20</v>
      </c>
      <c r="K45" s="424">
        <f>SUM(K44,K39,K34)</f>
        <v>111600000</v>
      </c>
      <c r="L45" s="671"/>
    </row>
    <row r="46" spans="1:12" ht="21" customHeight="1">
      <c r="B46" s="671"/>
      <c r="C46" s="671"/>
      <c r="D46" s="671"/>
      <c r="E46" s="671"/>
      <c r="F46" s="671"/>
      <c r="G46" s="671"/>
      <c r="H46" s="671"/>
      <c r="I46" s="671"/>
      <c r="J46" s="671"/>
      <c r="K46" s="671"/>
      <c r="L46" s="671"/>
    </row>
    <row r="47" spans="1:12" ht="21" customHeight="1">
      <c r="B47" s="671"/>
      <c r="C47" s="671"/>
      <c r="D47" s="671"/>
      <c r="E47" s="671"/>
      <c r="F47" s="671"/>
      <c r="G47" s="671"/>
      <c r="H47" s="671"/>
      <c r="I47" s="671"/>
      <c r="J47" s="671"/>
      <c r="K47" s="671"/>
      <c r="L47" s="671"/>
    </row>
    <row r="48" spans="1:12" ht="21" customHeight="1">
      <c r="A48" s="671"/>
      <c r="B48" s="671"/>
      <c r="C48" s="671"/>
      <c r="D48" s="671"/>
      <c r="E48" s="671"/>
      <c r="F48" s="671"/>
      <c r="G48" s="671"/>
      <c r="H48" s="671"/>
      <c r="I48" s="671"/>
      <c r="J48" s="671"/>
      <c r="K48" s="671"/>
      <c r="L48" s="671"/>
    </row>
    <row r="49" spans="1:12" s="276" customFormat="1" ht="21" customHeight="1">
      <c r="A49" s="671"/>
      <c r="B49" s="671"/>
      <c r="C49" s="671"/>
      <c r="D49" s="671"/>
      <c r="E49" s="671"/>
      <c r="F49" s="671"/>
      <c r="G49" s="671"/>
      <c r="H49" s="671"/>
      <c r="I49" s="671"/>
      <c r="J49" s="671"/>
      <c r="K49" s="671"/>
      <c r="L49" s="671">
        <v>127</v>
      </c>
    </row>
    <row r="50" spans="1:12" ht="21" customHeight="1">
      <c r="A50" s="671"/>
      <c r="B50" s="671"/>
      <c r="C50" s="671"/>
      <c r="D50" s="671"/>
      <c r="E50" s="671"/>
      <c r="F50" s="671"/>
      <c r="G50" s="671"/>
      <c r="H50" s="671"/>
      <c r="I50" s="671"/>
      <c r="J50" s="671"/>
      <c r="K50" s="671"/>
      <c r="L50" s="671"/>
    </row>
    <row r="51" spans="1:12" ht="21" customHeigh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1579">
        <v>121</v>
      </c>
      <c r="L51" s="671"/>
    </row>
    <row r="52" spans="1:12" ht="21" customHeight="1">
      <c r="A52" s="671"/>
      <c r="B52" s="671"/>
      <c r="C52" s="671"/>
      <c r="D52" s="671"/>
      <c r="E52" s="671"/>
      <c r="F52" s="671"/>
      <c r="G52" s="671"/>
      <c r="H52" s="671"/>
      <c r="I52" s="671"/>
      <c r="J52" s="671"/>
      <c r="K52" s="1579"/>
      <c r="L52" s="671"/>
    </row>
    <row r="53" spans="1:12" s="276" customFormat="1" ht="21" customHeight="1">
      <c r="A53" s="671"/>
      <c r="B53" s="671"/>
      <c r="C53" s="671"/>
      <c r="D53" s="671"/>
      <c r="E53" s="671"/>
      <c r="F53" s="671"/>
      <c r="G53" s="671"/>
      <c r="H53" s="671"/>
      <c r="I53" s="671"/>
      <c r="J53" s="671"/>
      <c r="K53" s="671"/>
      <c r="L53" s="671"/>
    </row>
    <row r="54" spans="1:12" ht="21" customHeight="1">
      <c r="A54" s="671"/>
      <c r="B54" s="671"/>
      <c r="C54" s="671"/>
      <c r="D54" s="671"/>
      <c r="E54" s="671"/>
      <c r="F54" s="671"/>
      <c r="G54" s="671"/>
      <c r="H54" s="671"/>
      <c r="I54" s="671"/>
      <c r="J54" s="671"/>
      <c r="K54" s="671"/>
    </row>
    <row r="55" spans="1:12" ht="21" customHeight="1">
      <c r="A55" s="1581" t="s">
        <v>716</v>
      </c>
      <c r="B55" s="1581"/>
      <c r="C55" s="1581"/>
      <c r="D55" s="1581"/>
      <c r="E55" s="1581"/>
      <c r="F55" s="1581"/>
      <c r="G55" s="1581"/>
      <c r="H55" s="1581"/>
      <c r="I55" s="1581"/>
      <c r="J55" s="1581"/>
      <c r="K55" s="1581"/>
    </row>
    <row r="56" spans="1:12" ht="21" customHeight="1">
      <c r="A56" s="1581" t="s">
        <v>717</v>
      </c>
      <c r="B56" s="1581"/>
      <c r="C56" s="1581"/>
      <c r="D56" s="1581"/>
      <c r="E56" s="1581"/>
      <c r="F56" s="1581"/>
      <c r="G56" s="1581"/>
      <c r="H56" s="1581"/>
      <c r="I56" s="1581"/>
      <c r="J56" s="1581"/>
      <c r="K56" s="1581"/>
    </row>
    <row r="57" spans="1:12" ht="21" customHeight="1">
      <c r="A57" s="1545" t="s">
        <v>2518</v>
      </c>
      <c r="B57" s="1545"/>
      <c r="C57" s="1545"/>
      <c r="D57" s="1545"/>
      <c r="E57" s="1545"/>
      <c r="F57" s="1545"/>
      <c r="G57" s="1545"/>
      <c r="H57" s="1545"/>
      <c r="I57" s="1545"/>
      <c r="J57" s="1545"/>
      <c r="K57" s="1545"/>
    </row>
    <row r="58" spans="1:12" ht="21" customHeight="1">
      <c r="A58" s="276"/>
      <c r="B58" s="276"/>
      <c r="C58" s="276"/>
      <c r="D58" s="276"/>
      <c r="E58" s="276"/>
      <c r="F58" s="276"/>
      <c r="G58" s="276"/>
      <c r="H58" s="276"/>
      <c r="I58" s="276"/>
      <c r="J58" s="276"/>
      <c r="K58" s="276"/>
    </row>
    <row r="59" spans="1:12" ht="21" customHeight="1">
      <c r="A59" s="1582" t="s">
        <v>128</v>
      </c>
      <c r="B59" s="1585" t="s">
        <v>718</v>
      </c>
      <c r="C59" s="1585"/>
      <c r="D59" s="1585" t="s">
        <v>1333</v>
      </c>
      <c r="E59" s="1585"/>
      <c r="F59" s="1585" t="s">
        <v>719</v>
      </c>
      <c r="G59" s="1585"/>
      <c r="H59" s="1585" t="s">
        <v>720</v>
      </c>
      <c r="I59" s="1585"/>
      <c r="J59" s="1586" t="s">
        <v>721</v>
      </c>
      <c r="K59" s="1587"/>
    </row>
    <row r="60" spans="1:12" ht="21" customHeight="1">
      <c r="A60" s="1583"/>
      <c r="B60" s="839" t="s">
        <v>88</v>
      </c>
      <c r="C60" s="839" t="s">
        <v>129</v>
      </c>
      <c r="D60" s="839" t="s">
        <v>88</v>
      </c>
      <c r="E60" s="839" t="s">
        <v>129</v>
      </c>
      <c r="F60" s="839" t="s">
        <v>88</v>
      </c>
      <c r="G60" s="839" t="s">
        <v>129</v>
      </c>
      <c r="H60" s="839" t="s">
        <v>88</v>
      </c>
      <c r="I60" s="839" t="s">
        <v>129</v>
      </c>
      <c r="J60" s="839" t="s">
        <v>88</v>
      </c>
      <c r="K60" s="839" t="s">
        <v>129</v>
      </c>
    </row>
    <row r="61" spans="1:12" ht="21" customHeight="1">
      <c r="A61" s="1584"/>
      <c r="B61" s="841" t="s">
        <v>130</v>
      </c>
      <c r="C61" s="841" t="s">
        <v>405</v>
      </c>
      <c r="D61" s="841" t="s">
        <v>130</v>
      </c>
      <c r="E61" s="841" t="s">
        <v>405</v>
      </c>
      <c r="F61" s="841" t="s">
        <v>130</v>
      </c>
      <c r="G61" s="841" t="s">
        <v>405</v>
      </c>
      <c r="H61" s="841" t="s">
        <v>130</v>
      </c>
      <c r="I61" s="841" t="s">
        <v>405</v>
      </c>
      <c r="J61" s="841" t="s">
        <v>130</v>
      </c>
      <c r="K61" s="841" t="s">
        <v>405</v>
      </c>
    </row>
    <row r="62" spans="1:12" ht="21" customHeight="1">
      <c r="A62" s="842" t="s">
        <v>1576</v>
      </c>
      <c r="B62" s="851"/>
      <c r="C62" s="654"/>
      <c r="D62" s="852"/>
      <c r="E62" s="655"/>
      <c r="F62" s="852"/>
      <c r="G62" s="655"/>
      <c r="H62" s="852"/>
      <c r="I62" s="655"/>
      <c r="J62" s="852"/>
      <c r="K62" s="852"/>
    </row>
    <row r="63" spans="1:12" ht="21" customHeight="1">
      <c r="A63" s="854" t="s">
        <v>1583</v>
      </c>
      <c r="B63" s="654"/>
      <c r="C63" s="654"/>
      <c r="D63" s="852"/>
      <c r="E63" s="655"/>
      <c r="F63" s="852"/>
      <c r="G63" s="655"/>
      <c r="H63" s="852"/>
      <c r="I63" s="655"/>
      <c r="J63" s="852"/>
      <c r="K63" s="852"/>
    </row>
    <row r="64" spans="1:12" ht="21" customHeight="1">
      <c r="A64" s="338" t="s">
        <v>2769</v>
      </c>
      <c r="B64" s="105">
        <v>15</v>
      </c>
      <c r="C64" s="1228">
        <v>72700000</v>
      </c>
      <c r="D64" s="109">
        <v>15</v>
      </c>
      <c r="E64" s="1228">
        <v>72700000</v>
      </c>
      <c r="F64" s="109">
        <v>15</v>
      </c>
      <c r="G64" s="1228">
        <v>72700000</v>
      </c>
      <c r="H64" s="109">
        <v>15</v>
      </c>
      <c r="I64" s="1228">
        <v>72700000</v>
      </c>
      <c r="J64" s="109">
        <f>15*4</f>
        <v>60</v>
      </c>
      <c r="K64" s="912">
        <f>72700000*4</f>
        <v>290800000</v>
      </c>
    </row>
    <row r="65" spans="1:11" ht="21" customHeight="1">
      <c r="A65" s="843" t="s">
        <v>26</v>
      </c>
      <c r="B65" s="958">
        <v>15</v>
      </c>
      <c r="C65" s="962">
        <f>C64</f>
        <v>72700000</v>
      </c>
      <c r="D65" s="840">
        <v>15</v>
      </c>
      <c r="E65" s="963">
        <f>SUM(E63:E64)</f>
        <v>72700000</v>
      </c>
      <c r="F65" s="840">
        <v>15</v>
      </c>
      <c r="G65" s="963">
        <f>SUM(G63:G64)</f>
        <v>72700000</v>
      </c>
      <c r="H65" s="840">
        <v>15</v>
      </c>
      <c r="I65" s="963">
        <f>SUM(I63:I64)</f>
        <v>72700000</v>
      </c>
      <c r="J65" s="957">
        <f t="shared" ref="J65" si="11">SUM(J63:J64)</f>
        <v>60</v>
      </c>
      <c r="K65" s="946">
        <f>SUM(K63:K64)</f>
        <v>290800000</v>
      </c>
    </row>
    <row r="66" spans="1:11" ht="21" customHeight="1">
      <c r="A66" s="842" t="s">
        <v>1586</v>
      </c>
      <c r="B66" s="851"/>
      <c r="C66" s="851"/>
      <c r="D66" s="851"/>
      <c r="E66" s="851"/>
      <c r="F66" s="851"/>
      <c r="G66" s="851"/>
      <c r="H66" s="851"/>
      <c r="I66" s="851"/>
      <c r="J66" s="851"/>
      <c r="K66" s="851"/>
    </row>
    <row r="67" spans="1:11" ht="21" customHeight="1">
      <c r="A67" s="856" t="s">
        <v>1792</v>
      </c>
      <c r="B67" s="655"/>
      <c r="C67" s="852"/>
      <c r="D67" s="655"/>
      <c r="E67" s="852"/>
      <c r="F67" s="655"/>
      <c r="G67" s="852"/>
      <c r="H67" s="655"/>
      <c r="I67" s="852"/>
      <c r="J67" s="655"/>
      <c r="K67" s="852"/>
    </row>
    <row r="68" spans="1:11" ht="21" customHeight="1">
      <c r="A68" s="857" t="s">
        <v>1589</v>
      </c>
      <c r="B68" s="956"/>
      <c r="C68" s="853"/>
      <c r="D68" s="956"/>
      <c r="E68" s="853"/>
      <c r="F68" s="956"/>
      <c r="G68" s="853"/>
      <c r="H68" s="956"/>
      <c r="I68" s="853"/>
      <c r="J68" s="956"/>
      <c r="K68" s="853"/>
    </row>
    <row r="69" spans="1:11" ht="21" customHeight="1">
      <c r="A69" s="856" t="s">
        <v>1590</v>
      </c>
      <c r="B69" s="655"/>
      <c r="C69" s="852"/>
      <c r="D69" s="655"/>
      <c r="E69" s="852"/>
      <c r="F69" s="655"/>
      <c r="G69" s="852"/>
      <c r="H69" s="655"/>
      <c r="I69" s="852"/>
      <c r="J69" s="655"/>
      <c r="K69" s="852"/>
    </row>
    <row r="70" spans="1:11" ht="21" customHeight="1">
      <c r="A70" s="857" t="s">
        <v>146</v>
      </c>
      <c r="B70" s="956"/>
      <c r="C70" s="853"/>
      <c r="D70" s="956"/>
      <c r="E70" s="853"/>
      <c r="F70" s="956"/>
      <c r="G70" s="853"/>
      <c r="H70" s="956"/>
      <c r="I70" s="853"/>
      <c r="J70" s="956"/>
      <c r="K70" s="853"/>
    </row>
    <row r="71" spans="1:11" ht="21" customHeight="1">
      <c r="A71" s="958" t="s">
        <v>2696</v>
      </c>
      <c r="B71" s="1063">
        <v>15</v>
      </c>
      <c r="C71" s="962">
        <v>72700000</v>
      </c>
      <c r="D71" s="284">
        <v>15</v>
      </c>
      <c r="E71" s="962">
        <v>72700000</v>
      </c>
      <c r="F71" s="284">
        <v>15</v>
      </c>
      <c r="G71" s="962">
        <v>72700000</v>
      </c>
      <c r="H71" s="284">
        <v>15</v>
      </c>
      <c r="I71" s="962">
        <v>72700000</v>
      </c>
      <c r="J71" s="284">
        <f>15*4</f>
        <v>60</v>
      </c>
      <c r="K71" s="424">
        <f>SUM(K70,K65,K60)</f>
        <v>290800000</v>
      </c>
    </row>
    <row r="72" spans="1:11" ht="21" customHeight="1">
      <c r="A72" s="276"/>
      <c r="B72" s="671"/>
      <c r="C72" s="671"/>
      <c r="D72" s="671"/>
      <c r="E72" s="671"/>
      <c r="F72" s="671"/>
      <c r="G72" s="671"/>
      <c r="H72" s="671"/>
      <c r="I72" s="671"/>
      <c r="J72" s="671"/>
      <c r="K72" s="671"/>
    </row>
    <row r="73" spans="1:11" ht="21" customHeight="1">
      <c r="A73" s="671"/>
      <c r="B73" s="671"/>
      <c r="C73" s="671"/>
      <c r="D73" s="671"/>
      <c r="E73" s="671"/>
      <c r="F73" s="671"/>
      <c r="G73" s="671"/>
      <c r="H73" s="671"/>
      <c r="I73" s="671"/>
      <c r="J73" s="671"/>
      <c r="K73" s="671"/>
    </row>
    <row r="74" spans="1:11" ht="21" customHeight="1">
      <c r="A74" s="671"/>
      <c r="B74" s="671"/>
      <c r="C74" s="671"/>
      <c r="D74" s="671"/>
      <c r="E74" s="671"/>
      <c r="F74" s="671"/>
      <c r="G74" s="671"/>
      <c r="H74" s="671"/>
      <c r="I74" s="671"/>
      <c r="J74" s="671"/>
      <c r="K74" s="671"/>
    </row>
    <row r="75" spans="1:11" ht="21" customHeight="1">
      <c r="A75" s="671"/>
      <c r="B75" s="671"/>
      <c r="C75" s="671"/>
      <c r="D75" s="671"/>
      <c r="E75" s="671"/>
      <c r="F75" s="671"/>
      <c r="G75" s="671"/>
      <c r="H75" s="671"/>
      <c r="I75" s="671"/>
      <c r="J75" s="671"/>
      <c r="K75" s="671"/>
    </row>
    <row r="76" spans="1:11" ht="21" customHeight="1">
      <c r="A76" s="671"/>
      <c r="B76" s="671"/>
      <c r="C76" s="671"/>
      <c r="D76" s="671"/>
      <c r="E76" s="671"/>
      <c r="F76" s="671"/>
      <c r="G76" s="671"/>
      <c r="H76" s="671"/>
      <c r="I76" s="671"/>
      <c r="J76" s="671"/>
      <c r="K76" s="671"/>
    </row>
    <row r="77" spans="1:11" ht="21" customHeight="1">
      <c r="A77" s="671"/>
      <c r="B77" s="671"/>
      <c r="C77" s="671"/>
      <c r="D77" s="671"/>
      <c r="E77" s="671"/>
      <c r="F77" s="671"/>
      <c r="G77" s="671"/>
      <c r="H77" s="671"/>
      <c r="I77" s="671"/>
      <c r="J77" s="671"/>
      <c r="K77" s="1580"/>
    </row>
    <row r="78" spans="1:11" ht="21" customHeight="1">
      <c r="K78" s="1580"/>
    </row>
    <row r="103" spans="11:11" ht="21" customHeight="1">
      <c r="K103" s="1579">
        <v>123</v>
      </c>
    </row>
    <row r="104" spans="11:11" ht="21" customHeight="1">
      <c r="K104" s="1579"/>
    </row>
  </sheetData>
  <mergeCells count="30">
    <mergeCell ref="A1:K1"/>
    <mergeCell ref="A2:K2"/>
    <mergeCell ref="A4:A6"/>
    <mergeCell ref="B4:C4"/>
    <mergeCell ref="D4:E4"/>
    <mergeCell ref="F4:G4"/>
    <mergeCell ref="J33:K33"/>
    <mergeCell ref="A3:L3"/>
    <mergeCell ref="H4:I4"/>
    <mergeCell ref="J4:K4"/>
    <mergeCell ref="A29:K29"/>
    <mergeCell ref="A30:K30"/>
    <mergeCell ref="A31:K31"/>
    <mergeCell ref="A33:A35"/>
    <mergeCell ref="B33:C33"/>
    <mergeCell ref="D33:E33"/>
    <mergeCell ref="F33:G33"/>
    <mergeCell ref="H33:I33"/>
    <mergeCell ref="K103:K104"/>
    <mergeCell ref="K51:K52"/>
    <mergeCell ref="K77:K78"/>
    <mergeCell ref="A55:K55"/>
    <mergeCell ref="A56:K56"/>
    <mergeCell ref="A57:K57"/>
    <mergeCell ref="A59:A61"/>
    <mergeCell ref="B59:C59"/>
    <mergeCell ref="D59:E59"/>
    <mergeCell ref="F59:G59"/>
    <mergeCell ref="H59:I59"/>
    <mergeCell ref="J59:K59"/>
  </mergeCells>
  <pageMargins left="0.11811023622047245" right="0.11811023622047245" top="0.39370078740157483" bottom="0.15748031496062992" header="0.31496062992125984" footer="0.31496062992125984"/>
  <pageSetup paperSize="9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519"/>
  <sheetViews>
    <sheetView view="pageBreakPreview" topLeftCell="A82" zoomScaleSheetLayoutView="100" workbookViewId="0">
      <selection activeCell="G86" sqref="G86"/>
    </sheetView>
  </sheetViews>
  <sheetFormatPr defaultRowHeight="23.1" customHeight="1"/>
  <cols>
    <col min="1" max="1" width="4.25" style="3" customWidth="1"/>
    <col min="2" max="2" width="4.875" style="3" customWidth="1"/>
    <col min="3" max="3" width="4.5" style="3" customWidth="1"/>
    <col min="4" max="8" width="9" style="3"/>
    <col min="9" max="9" width="10.625" style="3" customWidth="1"/>
    <col min="10" max="10" width="12.125" style="3" customWidth="1"/>
    <col min="11" max="11" width="9.75" style="3" customWidth="1"/>
    <col min="12" max="16384" width="9" style="1"/>
  </cols>
  <sheetData>
    <row r="1" spans="1:11" ht="27.75" customHeight="1">
      <c r="A1" s="1412" t="s">
        <v>602</v>
      </c>
      <c r="B1" s="1412"/>
      <c r="C1" s="1412"/>
      <c r="D1" s="1412"/>
      <c r="E1" s="1412"/>
      <c r="F1" s="1412"/>
      <c r="G1" s="1412"/>
      <c r="H1" s="1412"/>
      <c r="I1" s="1412"/>
      <c r="J1" s="1412"/>
      <c r="K1" s="678">
        <v>143</v>
      </c>
    </row>
    <row r="2" spans="1:11" ht="23.1" customHeight="1">
      <c r="A2" s="1412" t="s">
        <v>1705</v>
      </c>
      <c r="B2" s="1412"/>
      <c r="C2" s="1412"/>
      <c r="D2" s="1412"/>
      <c r="E2" s="1412"/>
      <c r="F2" s="1412"/>
      <c r="G2" s="1412"/>
      <c r="H2" s="1412"/>
      <c r="I2" s="1412"/>
      <c r="J2" s="1412"/>
      <c r="K2" s="678"/>
    </row>
    <row r="3" spans="1:11" s="278" customFormat="1" ht="23.1" customHeight="1">
      <c r="A3" s="585"/>
      <c r="B3" s="585"/>
      <c r="C3" s="585"/>
      <c r="D3" s="585"/>
      <c r="E3" s="585"/>
      <c r="F3" s="585"/>
      <c r="G3" s="585"/>
      <c r="H3" s="585"/>
      <c r="I3" s="585"/>
      <c r="J3" s="585"/>
      <c r="K3" s="678"/>
    </row>
    <row r="4" spans="1:11" ht="23.1" customHeight="1">
      <c r="A4" s="24" t="s">
        <v>1704</v>
      </c>
    </row>
    <row r="5" spans="1:11" ht="23.1" customHeight="1">
      <c r="A5" s="24" t="s">
        <v>987</v>
      </c>
    </row>
    <row r="6" spans="1:11" ht="23.1" customHeight="1">
      <c r="A6" s="24"/>
      <c r="B6" s="3">
        <v>1.1000000000000001</v>
      </c>
      <c r="C6" s="3" t="s">
        <v>2472</v>
      </c>
    </row>
    <row r="7" spans="1:11" ht="23.1" customHeight="1">
      <c r="A7" s="3" t="s">
        <v>2473</v>
      </c>
    </row>
    <row r="8" spans="1:11" ht="23.1" customHeight="1">
      <c r="A8" s="3" t="s">
        <v>225</v>
      </c>
      <c r="B8" s="3">
        <v>1.2</v>
      </c>
      <c r="C8" s="3" t="s">
        <v>988</v>
      </c>
    </row>
    <row r="9" spans="1:11" ht="23.1" customHeight="1">
      <c r="A9" s="3" t="s">
        <v>2474</v>
      </c>
    </row>
    <row r="10" spans="1:11" ht="23.1" customHeight="1">
      <c r="A10" s="3" t="s">
        <v>2475</v>
      </c>
    </row>
    <row r="11" spans="1:11" ht="23.1" customHeight="1">
      <c r="B11" s="3">
        <v>1.3</v>
      </c>
      <c r="C11" s="3" t="s">
        <v>989</v>
      </c>
    </row>
    <row r="12" spans="1:11" ht="23.1" customHeight="1">
      <c r="A12" s="3" t="s">
        <v>2476</v>
      </c>
    </row>
    <row r="13" spans="1:11" ht="23.1" customHeight="1">
      <c r="A13" s="3" t="s">
        <v>2477</v>
      </c>
    </row>
    <row r="14" spans="1:11" ht="23.1" customHeight="1">
      <c r="A14" s="3" t="s">
        <v>2478</v>
      </c>
    </row>
    <row r="15" spans="1:11" ht="23.1" customHeight="1">
      <c r="A15" s="24" t="s">
        <v>990</v>
      </c>
    </row>
    <row r="16" spans="1:11" ht="23.1" customHeight="1">
      <c r="B16" s="3" t="s">
        <v>991</v>
      </c>
    </row>
    <row r="17" spans="1:11" ht="23.1" customHeight="1">
      <c r="A17" s="3" t="s">
        <v>2479</v>
      </c>
    </row>
    <row r="18" spans="1:11" ht="23.1" customHeight="1">
      <c r="A18" s="3" t="s">
        <v>2480</v>
      </c>
    </row>
    <row r="19" spans="1:11" ht="23.1" customHeight="1">
      <c r="B19" s="3">
        <v>2.1</v>
      </c>
      <c r="C19" s="3" t="s">
        <v>2481</v>
      </c>
    </row>
    <row r="20" spans="1:11" ht="23.1" customHeight="1">
      <c r="A20" s="3" t="s">
        <v>2482</v>
      </c>
    </row>
    <row r="21" spans="1:11" ht="23.1" customHeight="1">
      <c r="C21" s="3" t="s">
        <v>2483</v>
      </c>
    </row>
    <row r="22" spans="1:11" ht="23.1" customHeight="1">
      <c r="A22" s="3" t="s">
        <v>2484</v>
      </c>
    </row>
    <row r="23" spans="1:11" ht="23.1" customHeight="1">
      <c r="C23" s="3" t="s">
        <v>999</v>
      </c>
    </row>
    <row r="24" spans="1:11" ht="23.1" customHeight="1">
      <c r="C24" s="3" t="s">
        <v>2485</v>
      </c>
    </row>
    <row r="25" spans="1:11" ht="23.1" customHeight="1">
      <c r="A25" s="3" t="s">
        <v>2486</v>
      </c>
    </row>
    <row r="26" spans="1:11" ht="23.1" customHeight="1">
      <c r="A26" s="29"/>
      <c r="B26" s="3">
        <v>2.2000000000000002</v>
      </c>
      <c r="C26" s="3" t="s">
        <v>1707</v>
      </c>
    </row>
    <row r="27" spans="1:11" ht="23.1" customHeight="1">
      <c r="C27" s="3" t="s">
        <v>2487</v>
      </c>
    </row>
    <row r="28" spans="1:11" ht="23.1" customHeight="1">
      <c r="A28" s="3" t="s">
        <v>2488</v>
      </c>
    </row>
    <row r="29" spans="1:11" ht="23.1" customHeight="1">
      <c r="C29" s="3" t="s">
        <v>2489</v>
      </c>
    </row>
    <row r="30" spans="1:11" ht="23.1" customHeight="1">
      <c r="A30" s="3" t="s">
        <v>2490</v>
      </c>
    </row>
    <row r="31" spans="1:11" s="278" customFormat="1" ht="23.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s="278" customFormat="1" ht="23.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s="278" customFormat="1" ht="23.1" customHeight="1">
      <c r="A33" s="3"/>
      <c r="B33" s="3"/>
      <c r="C33" s="3"/>
      <c r="D33" s="3"/>
      <c r="E33" s="3"/>
      <c r="F33" s="3"/>
      <c r="G33" s="3"/>
      <c r="H33" s="3"/>
      <c r="I33" s="3"/>
      <c r="J33" s="941"/>
      <c r="K33" s="3">
        <v>144</v>
      </c>
    </row>
    <row r="34" spans="1:11" ht="23.1" customHeight="1">
      <c r="B34" s="24" t="s">
        <v>1000</v>
      </c>
    </row>
    <row r="35" spans="1:11" ht="23.1" customHeight="1">
      <c r="B35" s="3">
        <v>3.1</v>
      </c>
      <c r="C35" s="3" t="s">
        <v>2491</v>
      </c>
    </row>
    <row r="36" spans="1:11" ht="23.1" customHeight="1">
      <c r="A36" s="3" t="s">
        <v>2492</v>
      </c>
    </row>
    <row r="37" spans="1:11" ht="23.1" customHeight="1">
      <c r="B37" s="3">
        <v>3.2</v>
      </c>
      <c r="C37" s="3" t="s">
        <v>2493</v>
      </c>
    </row>
    <row r="38" spans="1:11" ht="23.1" customHeight="1">
      <c r="A38" s="3" t="s">
        <v>2494</v>
      </c>
    </row>
    <row r="39" spans="1:11" ht="23.1" customHeight="1">
      <c r="A39" s="3" t="s">
        <v>2495</v>
      </c>
    </row>
    <row r="40" spans="1:11" ht="23.1" customHeight="1">
      <c r="A40" s="3" t="s">
        <v>2496</v>
      </c>
    </row>
    <row r="41" spans="1:11" ht="23.1" customHeight="1">
      <c r="B41" s="3">
        <v>3.3</v>
      </c>
      <c r="C41" s="3" t="s">
        <v>2497</v>
      </c>
    </row>
    <row r="42" spans="1:11" ht="23.1" customHeight="1">
      <c r="A42" s="3" t="s">
        <v>2498</v>
      </c>
    </row>
    <row r="43" spans="1:11" ht="23.1" customHeight="1">
      <c r="C43" s="3" t="s">
        <v>1001</v>
      </c>
    </row>
    <row r="44" spans="1:11" ht="23.1" customHeight="1">
      <c r="A44" s="3" t="s">
        <v>1002</v>
      </c>
    </row>
    <row r="45" spans="1:11" ht="23.1" customHeight="1">
      <c r="C45" s="3" t="s">
        <v>2499</v>
      </c>
    </row>
    <row r="46" spans="1:11" ht="23.1" customHeight="1">
      <c r="A46" s="3" t="s">
        <v>2500</v>
      </c>
    </row>
    <row r="47" spans="1:11" ht="23.1" customHeight="1">
      <c r="A47" s="24"/>
      <c r="B47" s="3">
        <v>3.4</v>
      </c>
      <c r="C47" s="3" t="s">
        <v>2501</v>
      </c>
    </row>
    <row r="48" spans="1:11" ht="23.1" customHeight="1">
      <c r="A48" s="3" t="s">
        <v>2502</v>
      </c>
    </row>
    <row r="49" spans="1:11" ht="23.1" customHeight="1">
      <c r="A49" s="24"/>
      <c r="B49" s="3">
        <v>3.5</v>
      </c>
      <c r="C49" s="3" t="s">
        <v>2505</v>
      </c>
    </row>
    <row r="50" spans="1:11" ht="23.1" customHeight="1">
      <c r="A50" s="3" t="s">
        <v>2503</v>
      </c>
    </row>
    <row r="51" spans="1:11" ht="23.1" customHeight="1">
      <c r="A51" s="3" t="s">
        <v>2504</v>
      </c>
    </row>
    <row r="52" spans="1:11" ht="23.1" customHeight="1">
      <c r="A52" s="3" t="s">
        <v>1003</v>
      </c>
    </row>
    <row r="53" spans="1:11" s="278" customFormat="1" ht="23.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23.1" customHeight="1">
      <c r="A54" s="277" t="s">
        <v>1706</v>
      </c>
    </row>
    <row r="55" spans="1:11" ht="23.1" customHeight="1">
      <c r="B55" s="1500" t="s">
        <v>2506</v>
      </c>
      <c r="C55" s="1500"/>
      <c r="D55" s="1500"/>
      <c r="E55" s="1500"/>
      <c r="F55" s="1500"/>
      <c r="G55" s="1500"/>
      <c r="H55" s="1500"/>
      <c r="I55" s="1500"/>
      <c r="J55" s="1500"/>
      <c r="K55" s="1500"/>
    </row>
    <row r="56" spans="1:11" ht="23.1" customHeight="1">
      <c r="A56" s="1500" t="s">
        <v>2507</v>
      </c>
      <c r="B56" s="1500"/>
      <c r="C56" s="1500"/>
      <c r="D56" s="1500"/>
      <c r="E56" s="1500"/>
      <c r="F56" s="1500"/>
      <c r="G56" s="1500"/>
      <c r="H56" s="1500"/>
      <c r="I56" s="1500"/>
      <c r="J56" s="1500"/>
      <c r="K56" s="1500"/>
    </row>
    <row r="57" spans="1:11" ht="23.1" customHeight="1">
      <c r="A57" s="24"/>
      <c r="C57" s="1500" t="s">
        <v>1708</v>
      </c>
      <c r="D57" s="1500"/>
      <c r="E57" s="1500"/>
      <c r="F57" s="1500"/>
      <c r="G57" s="1500"/>
      <c r="H57" s="1500"/>
      <c r="I57" s="1500"/>
      <c r="J57" s="1500"/>
      <c r="K57" s="1500"/>
    </row>
    <row r="58" spans="1:11" ht="23.1" customHeight="1">
      <c r="A58" s="24"/>
      <c r="C58" s="1500" t="s">
        <v>2508</v>
      </c>
      <c r="D58" s="1500"/>
      <c r="E58" s="1500"/>
      <c r="F58" s="1500"/>
      <c r="G58" s="1500"/>
      <c r="H58" s="1500"/>
      <c r="I58" s="1500"/>
      <c r="J58" s="1500"/>
      <c r="K58" s="1500"/>
    </row>
    <row r="59" spans="1:11" s="278" customFormat="1" ht="23.1" customHeight="1">
      <c r="A59" s="3" t="s">
        <v>2509</v>
      </c>
      <c r="B59" s="3"/>
      <c r="C59" s="579"/>
      <c r="D59" s="579"/>
      <c r="E59" s="579"/>
      <c r="F59" s="579"/>
      <c r="G59" s="579"/>
      <c r="H59" s="579"/>
      <c r="I59" s="579"/>
      <c r="J59" s="579"/>
      <c r="K59" s="579"/>
    </row>
    <row r="60" spans="1:11" ht="23.1" customHeight="1">
      <c r="C60" s="1500" t="s">
        <v>1709</v>
      </c>
      <c r="D60" s="1500"/>
      <c r="E60" s="1500"/>
      <c r="F60" s="1500"/>
      <c r="G60" s="1500"/>
      <c r="H60" s="1500"/>
      <c r="I60" s="1500"/>
      <c r="J60" s="1500"/>
      <c r="K60" s="1500"/>
    </row>
    <row r="61" spans="1:11" ht="23.1" customHeight="1">
      <c r="C61" s="1500" t="s">
        <v>1710</v>
      </c>
      <c r="D61" s="1500"/>
      <c r="E61" s="1500"/>
      <c r="F61" s="1500"/>
      <c r="G61" s="1500"/>
      <c r="H61" s="1500"/>
      <c r="I61" s="1500"/>
      <c r="J61" s="1500"/>
      <c r="K61" s="1500"/>
    </row>
    <row r="62" spans="1:11" ht="23.1" customHeight="1">
      <c r="C62" s="1500" t="s">
        <v>2510</v>
      </c>
      <c r="D62" s="1500"/>
      <c r="E62" s="1500"/>
      <c r="F62" s="1500"/>
      <c r="G62" s="1500"/>
      <c r="H62" s="1500"/>
      <c r="I62" s="1500"/>
      <c r="J62" s="1500"/>
      <c r="K62" s="1500"/>
    </row>
    <row r="63" spans="1:11" s="278" customFormat="1" ht="23.1" customHeight="1">
      <c r="A63" s="579" t="s">
        <v>2511</v>
      </c>
      <c r="B63" s="3"/>
      <c r="D63" s="473"/>
      <c r="E63" s="473"/>
      <c r="F63" s="473"/>
      <c r="G63" s="473"/>
      <c r="H63" s="473"/>
      <c r="I63" s="473"/>
      <c r="J63" s="473"/>
      <c r="K63" s="473"/>
    </row>
    <row r="64" spans="1:11" s="278" customFormat="1" ht="23.1" customHeight="1">
      <c r="A64" s="579"/>
      <c r="B64" s="3"/>
      <c r="D64" s="579"/>
      <c r="E64" s="579"/>
      <c r="F64" s="579"/>
      <c r="G64" s="579"/>
      <c r="H64" s="579"/>
      <c r="I64" s="579"/>
      <c r="J64" s="579"/>
      <c r="K64" s="579"/>
    </row>
    <row r="65" spans="1:11" s="278" customFormat="1" ht="23.1" customHeight="1">
      <c r="A65" s="579"/>
      <c r="B65" s="3"/>
      <c r="D65" s="579"/>
      <c r="E65" s="579"/>
      <c r="F65" s="579"/>
      <c r="G65" s="579"/>
      <c r="H65" s="579"/>
      <c r="I65" s="579"/>
      <c r="J65" s="942"/>
      <c r="K65" s="579">
        <v>145</v>
      </c>
    </row>
    <row r="66" spans="1:11" ht="23.1" customHeight="1">
      <c r="A66" s="24"/>
      <c r="C66" s="1500" t="s">
        <v>2512</v>
      </c>
      <c r="D66" s="1500"/>
      <c r="E66" s="1500"/>
      <c r="F66" s="1500"/>
      <c r="G66" s="1500"/>
      <c r="H66" s="1500"/>
      <c r="I66" s="1500"/>
      <c r="J66" s="1500"/>
      <c r="K66" s="1500"/>
    </row>
    <row r="67" spans="1:11" s="278" customFormat="1" ht="23.1" customHeight="1">
      <c r="A67" s="3" t="s">
        <v>2513</v>
      </c>
      <c r="B67" s="3"/>
      <c r="C67" s="477"/>
      <c r="D67" s="477"/>
      <c r="E67" s="477"/>
      <c r="F67" s="477"/>
      <c r="G67" s="477"/>
      <c r="H67" s="477"/>
      <c r="I67" s="477"/>
      <c r="J67" s="477"/>
      <c r="K67" s="477"/>
    </row>
    <row r="68" spans="1:11" ht="23.1" customHeight="1">
      <c r="A68" s="24"/>
      <c r="B68" s="24"/>
      <c r="C68" s="1500" t="s">
        <v>1711</v>
      </c>
      <c r="D68" s="1500"/>
      <c r="E68" s="1500"/>
      <c r="F68" s="1500"/>
      <c r="G68" s="1500"/>
      <c r="H68" s="1500"/>
      <c r="I68" s="1500"/>
      <c r="J68" s="1500"/>
      <c r="K68" s="1500"/>
    </row>
    <row r="69" spans="1:11" ht="23.1" customHeight="1">
      <c r="A69" s="24"/>
      <c r="C69" s="1500" t="s">
        <v>1712</v>
      </c>
      <c r="D69" s="1500"/>
      <c r="E69" s="1500"/>
      <c r="F69" s="1500"/>
      <c r="G69" s="1500"/>
      <c r="H69" s="1500"/>
      <c r="I69" s="1500"/>
      <c r="J69" s="1500"/>
      <c r="K69" s="1500"/>
    </row>
    <row r="70" spans="1:11" ht="23.1" customHeight="1">
      <c r="C70" s="1500" t="s">
        <v>1713</v>
      </c>
      <c r="D70" s="1500"/>
      <c r="E70" s="1500"/>
      <c r="F70" s="1500"/>
      <c r="G70" s="1500"/>
      <c r="H70" s="1500"/>
      <c r="I70" s="1500"/>
      <c r="J70" s="1500"/>
      <c r="K70" s="1500"/>
    </row>
    <row r="71" spans="1:11" ht="23.1" customHeight="1">
      <c r="C71" s="1500" t="s">
        <v>1714</v>
      </c>
      <c r="D71" s="1500"/>
      <c r="E71" s="1500"/>
      <c r="F71" s="1500"/>
      <c r="G71" s="1500"/>
      <c r="H71" s="1500"/>
      <c r="I71" s="1500"/>
      <c r="J71" s="1500"/>
      <c r="K71" s="1500"/>
    </row>
    <row r="72" spans="1:11" ht="23.1" customHeight="1">
      <c r="C72" s="1500" t="s">
        <v>2514</v>
      </c>
      <c r="D72" s="1500"/>
      <c r="E72" s="1500"/>
      <c r="F72" s="1500"/>
      <c r="G72" s="1500"/>
      <c r="H72" s="1500"/>
      <c r="I72" s="1500"/>
      <c r="J72" s="1500"/>
      <c r="K72" s="1500"/>
    </row>
    <row r="73" spans="1:11" ht="23.1" customHeight="1">
      <c r="A73" s="3" t="s">
        <v>2515</v>
      </c>
    </row>
    <row r="74" spans="1:11" ht="23.1" customHeight="1">
      <c r="C74" s="1500" t="s">
        <v>1716</v>
      </c>
      <c r="D74" s="1500"/>
      <c r="E74" s="1500"/>
      <c r="F74" s="1500"/>
      <c r="G74" s="1500"/>
      <c r="H74" s="1500"/>
      <c r="I74" s="1500"/>
      <c r="J74" s="1500"/>
      <c r="K74" s="1500"/>
    </row>
    <row r="75" spans="1:11" ht="23.1" customHeight="1">
      <c r="A75" s="25" t="s">
        <v>1715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278" customFormat="1" ht="23.1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23.1" customHeight="1">
      <c r="A77" s="277" t="s">
        <v>1717</v>
      </c>
      <c r="B77" s="24"/>
      <c r="C77" s="484"/>
      <c r="D77" s="484"/>
      <c r="E77" s="484"/>
      <c r="F77" s="484"/>
      <c r="G77" s="484"/>
      <c r="H77" s="484"/>
      <c r="I77" s="484"/>
      <c r="J77" s="484"/>
      <c r="K77" s="484"/>
    </row>
    <row r="78" spans="1:11" ht="23.1" customHeight="1">
      <c r="B78" s="278" t="s">
        <v>1719</v>
      </c>
      <c r="C78" s="1500" t="s">
        <v>2516</v>
      </c>
      <c r="D78" s="1500"/>
      <c r="E78" s="1500"/>
      <c r="F78" s="1500"/>
      <c r="G78" s="1500"/>
      <c r="H78" s="1500"/>
      <c r="I78" s="1500"/>
      <c r="J78" s="1500"/>
      <c r="K78" s="1500"/>
    </row>
    <row r="79" spans="1:11" ht="23.1" customHeight="1">
      <c r="A79" s="40"/>
      <c r="B79" s="278" t="s">
        <v>1720</v>
      </c>
      <c r="C79" s="1500" t="s">
        <v>1718</v>
      </c>
      <c r="D79" s="1500"/>
      <c r="E79" s="1500"/>
      <c r="F79" s="1500"/>
      <c r="G79" s="1500"/>
      <c r="H79" s="1500"/>
      <c r="I79" s="1500"/>
      <c r="J79" s="1500"/>
      <c r="K79" s="1500"/>
    </row>
    <row r="80" spans="1:11" ht="23.1" customHeight="1">
      <c r="A80"/>
      <c r="B80"/>
      <c r="C80"/>
      <c r="D80" s="482"/>
      <c r="E80"/>
    </row>
    <row r="81" spans="1:11" s="278" customFormat="1" ht="23.1" customHeight="1">
      <c r="A81" s="276"/>
      <c r="B81" s="276"/>
      <c r="C81" s="276"/>
      <c r="D81" s="482"/>
      <c r="E81" s="276"/>
      <c r="F81" s="3"/>
      <c r="G81" s="3"/>
      <c r="H81" s="3"/>
      <c r="I81" s="3"/>
      <c r="J81" s="3"/>
      <c r="K81" s="3"/>
    </row>
    <row r="82" spans="1:11" s="278" customFormat="1" ht="23.1" customHeight="1">
      <c r="A82" s="276"/>
      <c r="B82" s="276"/>
      <c r="C82" s="276"/>
      <c r="D82" s="482"/>
      <c r="E82" s="276"/>
      <c r="F82" s="3"/>
      <c r="G82" s="3"/>
      <c r="H82" s="3"/>
      <c r="I82" s="3"/>
      <c r="J82" s="3"/>
      <c r="K82" s="3"/>
    </row>
    <row r="83" spans="1:11" s="278" customFormat="1" ht="23.1" customHeight="1">
      <c r="A83" s="276"/>
      <c r="B83" s="276"/>
      <c r="C83" s="276"/>
      <c r="D83" s="482"/>
      <c r="E83" s="276"/>
      <c r="F83" s="3"/>
      <c r="G83" s="3"/>
      <c r="H83" s="3"/>
      <c r="I83" s="3"/>
      <c r="J83" s="3"/>
      <c r="K83" s="3"/>
    </row>
    <row r="84" spans="1:11" s="278" customFormat="1" ht="23.1" customHeight="1">
      <c r="A84" s="276"/>
      <c r="B84" s="276"/>
      <c r="C84" s="276"/>
      <c r="D84" s="482"/>
      <c r="E84" s="276"/>
      <c r="F84" s="3"/>
      <c r="G84" s="3"/>
      <c r="H84" s="3"/>
      <c r="I84" s="3"/>
      <c r="J84" s="3"/>
      <c r="K84" s="3"/>
    </row>
    <row r="85" spans="1:11" s="278" customFormat="1" ht="23.1" customHeight="1">
      <c r="A85" s="276"/>
      <c r="B85" s="276"/>
      <c r="C85" s="276"/>
      <c r="D85" s="482"/>
      <c r="E85" s="276"/>
      <c r="F85" s="3"/>
      <c r="G85" s="3"/>
      <c r="H85" s="3"/>
      <c r="I85" s="3"/>
      <c r="J85" s="3"/>
      <c r="K85" s="3"/>
    </row>
    <row r="86" spans="1:11" s="278" customFormat="1" ht="23.1" customHeight="1">
      <c r="A86" s="276"/>
      <c r="B86" s="276"/>
      <c r="C86" s="276"/>
      <c r="D86" s="482"/>
      <c r="E86" s="276"/>
      <c r="F86" s="3"/>
      <c r="G86" s="3"/>
      <c r="H86" s="3"/>
      <c r="I86" s="3"/>
      <c r="J86" s="3"/>
      <c r="K86" s="3"/>
    </row>
    <row r="87" spans="1:11" s="278" customFormat="1" ht="23.1" customHeight="1">
      <c r="A87" s="276"/>
      <c r="B87" s="276"/>
      <c r="C87" s="276"/>
      <c r="D87" s="482"/>
      <c r="E87" s="276"/>
      <c r="F87" s="3"/>
      <c r="G87" s="3"/>
      <c r="H87" s="3"/>
      <c r="I87" s="3"/>
      <c r="J87" s="3"/>
      <c r="K87" s="3"/>
    </row>
    <row r="88" spans="1:11" s="278" customFormat="1" ht="23.1" customHeight="1">
      <c r="A88" s="276"/>
      <c r="B88" s="276"/>
      <c r="C88" s="276"/>
      <c r="D88" s="482"/>
      <c r="E88" s="276"/>
      <c r="F88" s="3"/>
      <c r="G88" s="3"/>
      <c r="H88" s="3"/>
      <c r="I88" s="3"/>
      <c r="J88" s="3"/>
      <c r="K88" s="3"/>
    </row>
    <row r="89" spans="1:11" s="278" customFormat="1" ht="23.1" customHeight="1">
      <c r="A89" s="276"/>
      <c r="B89" s="276"/>
      <c r="C89" s="276"/>
      <c r="D89" s="482"/>
      <c r="E89" s="276"/>
      <c r="F89" s="3"/>
      <c r="G89" s="3"/>
      <c r="H89" s="3"/>
      <c r="I89" s="3"/>
      <c r="J89" s="3"/>
      <c r="K89" s="3"/>
    </row>
    <row r="90" spans="1:11" s="278" customFormat="1" ht="23.1" customHeight="1">
      <c r="A90" s="276"/>
      <c r="B90" s="276"/>
      <c r="C90" s="276"/>
      <c r="D90" s="482"/>
      <c r="E90" s="276"/>
      <c r="F90" s="3"/>
      <c r="G90" s="3"/>
      <c r="H90" s="3"/>
      <c r="I90" s="3"/>
      <c r="J90" s="3"/>
      <c r="K90" s="3"/>
    </row>
    <row r="91" spans="1:11" s="278" customFormat="1" ht="23.1" customHeight="1">
      <c r="A91" s="276"/>
      <c r="B91" s="276"/>
      <c r="C91" s="276"/>
      <c r="D91" s="482"/>
      <c r="E91" s="276"/>
      <c r="F91" s="3"/>
      <c r="G91" s="3"/>
      <c r="H91" s="3"/>
      <c r="I91" s="3"/>
      <c r="J91" s="3"/>
      <c r="K91" s="3"/>
    </row>
    <row r="92" spans="1:11" s="278" customFormat="1" ht="23.1" customHeight="1">
      <c r="A92" s="276"/>
      <c r="B92" s="276"/>
      <c r="C92" s="276"/>
      <c r="D92" s="482"/>
      <c r="E92" s="276"/>
      <c r="F92" s="3"/>
      <c r="G92" s="3"/>
      <c r="H92" s="3"/>
      <c r="I92" s="3"/>
      <c r="J92" s="3"/>
      <c r="K92" s="3"/>
    </row>
    <row r="93" spans="1:11" s="278" customFormat="1" ht="23.1" customHeight="1">
      <c r="A93" s="276"/>
      <c r="B93" s="276"/>
      <c r="C93" s="276"/>
      <c r="D93" s="482"/>
      <c r="E93" s="276"/>
      <c r="F93" s="3"/>
      <c r="G93" s="3"/>
      <c r="H93" s="3"/>
      <c r="I93" s="3"/>
      <c r="J93" s="3"/>
      <c r="K93" s="3"/>
    </row>
    <row r="94" spans="1:11" s="278" customFormat="1" ht="23.1" customHeight="1">
      <c r="A94" s="276"/>
      <c r="B94" s="276"/>
      <c r="C94" s="276"/>
      <c r="D94" s="482"/>
      <c r="E94" s="276"/>
      <c r="F94" s="3"/>
      <c r="G94" s="3"/>
      <c r="H94" s="3"/>
      <c r="I94" s="3"/>
      <c r="J94" s="3"/>
      <c r="K94" s="3"/>
    </row>
    <row r="95" spans="1:11" s="278" customFormat="1" ht="23.1" customHeight="1">
      <c r="A95" s="276"/>
      <c r="B95" s="276"/>
      <c r="C95" s="276"/>
      <c r="D95" s="482"/>
      <c r="E95" s="276"/>
      <c r="F95" s="3"/>
      <c r="G95" s="3"/>
      <c r="H95" s="3"/>
      <c r="I95" s="3"/>
      <c r="J95" s="3"/>
      <c r="K95" s="3"/>
    </row>
    <row r="96" spans="1:11" s="278" customFormat="1" ht="23.1" customHeight="1">
      <c r="A96" s="276"/>
      <c r="B96" s="276"/>
      <c r="C96" s="276"/>
      <c r="D96" s="482"/>
      <c r="E96" s="276"/>
      <c r="F96" s="3"/>
      <c r="G96" s="3"/>
      <c r="H96" s="3"/>
      <c r="I96" s="3"/>
      <c r="J96" s="3"/>
      <c r="K96" s="3"/>
    </row>
    <row r="97" spans="1:11" s="278" customFormat="1" ht="23.1" customHeight="1">
      <c r="A97" s="276"/>
      <c r="B97" s="276"/>
      <c r="C97" s="276"/>
      <c r="D97" s="482"/>
      <c r="E97" s="276"/>
      <c r="F97" s="3"/>
      <c r="G97" s="3"/>
      <c r="H97" s="3"/>
      <c r="I97" s="3"/>
      <c r="J97" s="3"/>
      <c r="K97" s="3"/>
    </row>
    <row r="98" spans="1:11" s="278" customFormat="1" ht="23.1" customHeight="1">
      <c r="A98" s="276"/>
      <c r="B98" s="276"/>
      <c r="C98" s="276"/>
      <c r="D98" s="482"/>
      <c r="E98" s="276">
        <v>146</v>
      </c>
      <c r="F98" s="3"/>
      <c r="G98" s="3">
        <v>155</v>
      </c>
      <c r="H98" s="3"/>
      <c r="I98" s="3"/>
      <c r="J98" s="3"/>
      <c r="K98" s="3"/>
    </row>
    <row r="99" spans="1:11" s="278" customFormat="1" ht="23.1" customHeight="1">
      <c r="A99" s="276"/>
      <c r="B99" s="276"/>
      <c r="C99" s="276"/>
      <c r="D99" s="482"/>
      <c r="E99" s="276"/>
      <c r="F99" s="3" t="s">
        <v>2841</v>
      </c>
      <c r="G99" s="3"/>
      <c r="H99" s="3"/>
      <c r="I99" s="3"/>
      <c r="J99" s="3"/>
      <c r="K99" s="3"/>
    </row>
    <row r="100" spans="1:11" ht="23.1" customHeight="1">
      <c r="A100" s="1545"/>
      <c r="B100" s="1545"/>
      <c r="C100" s="1545"/>
      <c r="D100" s="1545"/>
      <c r="E100" s="1545"/>
      <c r="F100" s="1545"/>
      <c r="G100" s="1545"/>
      <c r="H100" s="1545"/>
      <c r="I100" s="1545"/>
      <c r="J100" s="1545"/>
      <c r="K100" s="1545"/>
    </row>
    <row r="101" spans="1:11" ht="23.1" customHeight="1">
      <c r="A101" s="485"/>
      <c r="B101"/>
      <c r="C101" s="482"/>
      <c r="E101"/>
    </row>
    <row r="102" spans="1:11" ht="23.1" customHeight="1">
      <c r="A102" s="1603"/>
      <c r="B102" s="1603"/>
      <c r="C102" s="1603"/>
      <c r="D102" s="1603"/>
      <c r="E102" s="1603"/>
      <c r="F102" s="1603"/>
      <c r="G102" s="1603"/>
      <c r="H102" s="1603"/>
      <c r="I102" s="1603"/>
      <c r="J102" s="1604"/>
      <c r="K102" s="486"/>
    </row>
    <row r="103" spans="1:11" ht="23.1" customHeight="1">
      <c r="A103" s="1605"/>
      <c r="B103" s="1605"/>
      <c r="C103" s="1605"/>
      <c r="D103" s="1605"/>
      <c r="E103" s="1605"/>
      <c r="F103" s="1605"/>
      <c r="G103" s="1605"/>
      <c r="H103" s="1605"/>
      <c r="I103" s="1605"/>
      <c r="J103" s="1606"/>
      <c r="K103" s="487"/>
    </row>
    <row r="104" spans="1:11" ht="23.1" customHeight="1">
      <c r="A104" s="1605"/>
      <c r="B104" s="1605"/>
      <c r="C104" s="1605"/>
      <c r="D104" s="1605"/>
      <c r="E104" s="1605"/>
      <c r="F104" s="1605"/>
      <c r="G104" s="1605"/>
      <c r="H104" s="1605"/>
      <c r="I104" s="1605"/>
      <c r="J104" s="1606"/>
      <c r="K104" s="487"/>
    </row>
    <row r="105" spans="1:11" ht="23.1" customHeight="1">
      <c r="A105" s="1605"/>
      <c r="B105" s="1605"/>
      <c r="C105" s="1605"/>
      <c r="D105" s="1605"/>
      <c r="E105" s="1605"/>
      <c r="F105" s="1605"/>
      <c r="G105" s="1605"/>
      <c r="H105" s="1605"/>
      <c r="I105" s="1605"/>
      <c r="J105" s="1606"/>
      <c r="K105" s="487"/>
    </row>
    <row r="106" spans="1:11" ht="23.1" customHeight="1">
      <c r="A106" s="1605"/>
      <c r="B106" s="1605"/>
      <c r="C106" s="1605"/>
      <c r="D106" s="1605"/>
      <c r="E106" s="1605"/>
      <c r="F106" s="1605"/>
      <c r="G106" s="1605"/>
      <c r="H106" s="1605"/>
      <c r="I106" s="1605"/>
      <c r="J106" s="1606"/>
      <c r="K106" s="487"/>
    </row>
    <row r="107" spans="1:11" ht="23.1" customHeight="1">
      <c r="A107" s="1605"/>
      <c r="B107" s="1605"/>
      <c r="C107" s="1605"/>
      <c r="D107" s="1605"/>
      <c r="E107" s="1605"/>
      <c r="F107" s="1605"/>
      <c r="G107" s="1605"/>
      <c r="H107" s="1605"/>
      <c r="I107" s="1605"/>
      <c r="J107" s="1606"/>
      <c r="K107" s="487"/>
    </row>
    <row r="108" spans="1:11" ht="23.1" customHeight="1">
      <c r="A108" s="1605"/>
      <c r="B108" s="1605"/>
      <c r="C108" s="1605"/>
      <c r="D108" s="1605"/>
      <c r="E108" s="1605"/>
      <c r="F108" s="1605"/>
      <c r="G108" s="1605"/>
      <c r="H108" s="1605"/>
      <c r="I108" s="1605"/>
      <c r="J108" s="1606"/>
      <c r="K108" s="487"/>
    </row>
    <row r="109" spans="1:11" ht="23.1" customHeight="1">
      <c r="A109" s="1605"/>
      <c r="B109" s="1605"/>
      <c r="C109" s="1605"/>
      <c r="D109" s="1605"/>
      <c r="E109" s="1605"/>
      <c r="F109" s="1605"/>
      <c r="G109" s="1605"/>
      <c r="H109" s="1605"/>
      <c r="I109" s="1605"/>
      <c r="J109" s="1606"/>
      <c r="K109" s="487"/>
    </row>
    <row r="110" spans="1:11" ht="23.1" customHeight="1">
      <c r="A110" s="1605"/>
      <c r="B110" s="1605"/>
      <c r="C110" s="1605"/>
      <c r="D110" s="1605"/>
      <c r="E110" s="1605"/>
      <c r="F110" s="1605"/>
      <c r="G110" s="1605"/>
      <c r="H110" s="1605"/>
      <c r="I110" s="1605"/>
      <c r="J110" s="1606"/>
      <c r="K110" s="487"/>
    </row>
    <row r="111" spans="1:11" ht="23.1" customHeight="1">
      <c r="A111" s="1605"/>
      <c r="B111" s="1605"/>
      <c r="C111" s="1605"/>
      <c r="D111" s="1605"/>
      <c r="E111" s="1605"/>
      <c r="F111" s="1605"/>
      <c r="G111" s="1605"/>
      <c r="H111" s="1605"/>
      <c r="I111" s="1605"/>
      <c r="J111" s="1606"/>
      <c r="K111" s="487"/>
    </row>
    <row r="112" spans="1:11" ht="23.1" customHeight="1">
      <c r="A112" s="1605"/>
      <c r="B112" s="1605"/>
      <c r="C112" s="1605"/>
      <c r="D112" s="1605"/>
      <c r="E112" s="1605"/>
      <c r="F112" s="1605"/>
      <c r="G112" s="1605"/>
      <c r="H112" s="1605"/>
      <c r="I112" s="1605"/>
      <c r="J112" s="1606"/>
      <c r="K112" s="487"/>
    </row>
    <row r="113" spans="1:11" ht="23.1" customHeight="1">
      <c r="A113" s="1605"/>
      <c r="B113" s="1605"/>
      <c r="C113" s="1605"/>
      <c r="D113" s="1605"/>
      <c r="E113" s="1605"/>
      <c r="F113" s="1605"/>
      <c r="G113" s="1605"/>
      <c r="H113" s="1605"/>
      <c r="I113" s="1605"/>
      <c r="J113" s="1606"/>
      <c r="K113" s="487"/>
    </row>
    <row r="114" spans="1:11" ht="23.1" customHeight="1">
      <c r="A114" s="1605"/>
      <c r="B114" s="1605"/>
      <c r="C114" s="1605"/>
      <c r="D114" s="1605"/>
      <c r="E114" s="1605"/>
      <c r="F114" s="1605"/>
      <c r="G114" s="1605"/>
      <c r="H114" s="1605"/>
      <c r="I114" s="1605"/>
      <c r="J114" s="1606"/>
      <c r="K114" s="487"/>
    </row>
    <row r="115" spans="1:11" ht="23.1" customHeight="1">
      <c r="A115" s="1605"/>
      <c r="B115" s="1605"/>
      <c r="C115" s="1605"/>
      <c r="D115" s="1605"/>
      <c r="E115" s="1605"/>
      <c r="F115" s="1605"/>
      <c r="G115" s="1605"/>
      <c r="H115" s="1605"/>
      <c r="I115" s="1605"/>
      <c r="J115" s="1606"/>
      <c r="K115" s="487"/>
    </row>
    <row r="116" spans="1:11" ht="23.1" customHeight="1">
      <c r="A116" s="1603"/>
      <c r="B116" s="1603"/>
      <c r="C116" s="1603"/>
      <c r="D116" s="1603"/>
      <c r="E116" s="1603"/>
      <c r="F116" s="1603"/>
      <c r="G116" s="1603"/>
      <c r="H116" s="1603"/>
      <c r="I116" s="1603"/>
      <c r="J116" s="1604"/>
      <c r="K116" s="486"/>
    </row>
    <row r="118" spans="1:11" s="278" customFormat="1" ht="23.1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278" customFormat="1" ht="23.1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278" customFormat="1" ht="23.1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278" customFormat="1" ht="23.1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278" customFormat="1" ht="23.1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278" customFormat="1" ht="23.1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278" customFormat="1" ht="23.1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278" customFormat="1" ht="23.1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278" customFormat="1" ht="23.1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278" customFormat="1" ht="23.1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278" customFormat="1" ht="23.1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3" s="278" customFormat="1" ht="23.1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3" s="278" customFormat="1" ht="23.1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3" s="278" customFormat="1" ht="23.1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3" ht="23.1" customHeight="1">
      <c r="A132" s="1545"/>
      <c r="B132" s="1545"/>
      <c r="C132" s="1545"/>
      <c r="D132" s="1545"/>
      <c r="E132" s="1545"/>
      <c r="F132" s="1545"/>
      <c r="G132" s="1545"/>
      <c r="H132" s="1545"/>
      <c r="I132" s="1545"/>
      <c r="J132" s="1545"/>
      <c r="K132" s="1545"/>
    </row>
    <row r="133" spans="1:13" ht="23.1" customHeight="1">
      <c r="A133" s="1563"/>
      <c r="B133" s="1563"/>
      <c r="C133" s="1563"/>
      <c r="D133" s="1563"/>
      <c r="E133" s="1563"/>
      <c r="F133" s="1563"/>
      <c r="G133" s="1563"/>
      <c r="H133" s="1563"/>
      <c r="I133" s="1563"/>
      <c r="J133" s="1563"/>
      <c r="K133" s="1563"/>
    </row>
    <row r="134" spans="1:13" s="278" customFormat="1" ht="23.1" customHeight="1">
      <c r="A134" s="488"/>
      <c r="B134" s="488"/>
      <c r="C134" s="488"/>
      <c r="D134" s="488"/>
      <c r="E134" s="488"/>
      <c r="F134" s="488"/>
      <c r="G134" s="488"/>
      <c r="H134" s="488"/>
      <c r="I134" s="488"/>
      <c r="J134" s="488"/>
      <c r="K134" s="488"/>
    </row>
    <row r="135" spans="1:13" ht="23.1" customHeight="1">
      <c r="A135" s="1602"/>
      <c r="B135" s="1602"/>
      <c r="C135" s="1602"/>
      <c r="D135" s="1602"/>
      <c r="E135" s="1602"/>
      <c r="F135" s="1602"/>
      <c r="G135" s="1602"/>
      <c r="H135" s="1602"/>
      <c r="I135" s="1602"/>
      <c r="J135" s="517"/>
      <c r="K135" s="476"/>
    </row>
    <row r="136" spans="1:13" ht="23.1" customHeight="1">
      <c r="A136" s="518"/>
      <c r="B136" s="519"/>
      <c r="C136" s="519"/>
      <c r="D136" s="520"/>
      <c r="E136" s="1592"/>
      <c r="F136" s="1593"/>
      <c r="G136" s="1593"/>
      <c r="H136" s="1593"/>
      <c r="I136" s="1593"/>
      <c r="J136" s="425"/>
      <c r="K136" s="526"/>
    </row>
    <row r="137" spans="1:13" ht="23.1" customHeight="1">
      <c r="A137" s="521"/>
      <c r="B137" s="26"/>
      <c r="C137" s="26"/>
      <c r="D137" s="522"/>
      <c r="E137" s="1598"/>
      <c r="F137" s="1599"/>
      <c r="G137" s="1599"/>
      <c r="H137" s="1599"/>
      <c r="I137" s="1599"/>
      <c r="J137" s="499"/>
      <c r="K137" s="527"/>
      <c r="L137" s="306" t="s">
        <v>1721</v>
      </c>
    </row>
    <row r="138" spans="1:13" ht="23.1" customHeight="1">
      <c r="A138" s="521"/>
      <c r="B138" s="26"/>
      <c r="C138" s="26"/>
      <c r="D138" s="522"/>
      <c r="E138" s="1598"/>
      <c r="F138" s="1599"/>
      <c r="G138" s="1599"/>
      <c r="H138" s="1599"/>
      <c r="I138" s="1599"/>
      <c r="J138" s="499"/>
      <c r="K138" s="527"/>
    </row>
    <row r="139" spans="1:13" ht="23.1" customHeight="1">
      <c r="A139" s="521"/>
      <c r="B139" s="26"/>
      <c r="C139" s="26"/>
      <c r="D139" s="522"/>
      <c r="E139" s="521"/>
      <c r="F139" s="26"/>
      <c r="G139" s="26"/>
      <c r="H139" s="26"/>
      <c r="I139" s="26"/>
      <c r="J139" s="499"/>
      <c r="K139" s="527"/>
    </row>
    <row r="140" spans="1:13" ht="23.1" customHeight="1">
      <c r="A140" s="521"/>
      <c r="B140" s="26"/>
      <c r="C140" s="26"/>
      <c r="D140" s="522"/>
      <c r="E140" s="523"/>
      <c r="F140" s="524"/>
      <c r="G140" s="524"/>
      <c r="H140" s="524"/>
      <c r="I140" s="524"/>
      <c r="J140" s="426"/>
      <c r="K140" s="528"/>
      <c r="L140" s="26"/>
      <c r="M140" s="26"/>
    </row>
    <row r="141" spans="1:13" ht="23.1" customHeight="1">
      <c r="A141" s="521"/>
      <c r="B141" s="26"/>
      <c r="C141" s="26"/>
      <c r="D141" s="522"/>
      <c r="E141" s="299"/>
      <c r="F141" s="519"/>
      <c r="G141" s="519"/>
      <c r="H141" s="519"/>
      <c r="I141" s="519"/>
      <c r="J141" s="425"/>
      <c r="K141" s="526"/>
      <c r="L141" s="26"/>
      <c r="M141" s="26"/>
    </row>
    <row r="142" spans="1:13" ht="23.1" customHeight="1">
      <c r="A142" s="521"/>
      <c r="B142" s="26"/>
      <c r="C142" s="26"/>
      <c r="D142" s="522"/>
      <c r="E142" s="521"/>
      <c r="F142" s="26"/>
      <c r="G142" s="26"/>
      <c r="H142" s="26"/>
      <c r="I142" s="26"/>
      <c r="J142" s="499"/>
      <c r="K142" s="527"/>
      <c r="L142" s="26"/>
      <c r="M142" s="26"/>
    </row>
    <row r="143" spans="1:13" ht="23.1" customHeight="1">
      <c r="A143" s="521"/>
      <c r="B143" s="26"/>
      <c r="C143" s="26"/>
      <c r="D143" s="522"/>
      <c r="E143" s="523"/>
      <c r="F143" s="524"/>
      <c r="G143" s="524"/>
      <c r="H143" s="524"/>
      <c r="I143" s="524"/>
      <c r="J143" s="426"/>
      <c r="K143" s="528"/>
      <c r="L143" s="26"/>
      <c r="M143" s="26"/>
    </row>
    <row r="144" spans="1:13" ht="23.1" customHeight="1">
      <c r="A144" s="521"/>
      <c r="B144" s="26"/>
      <c r="C144" s="26"/>
      <c r="D144" s="522"/>
      <c r="E144" s="299"/>
      <c r="F144" s="519"/>
      <c r="G144" s="519"/>
      <c r="H144" s="519"/>
      <c r="I144" s="519"/>
      <c r="J144" s="425"/>
      <c r="K144" s="526"/>
      <c r="L144" s="26"/>
      <c r="M144" s="26"/>
    </row>
    <row r="145" spans="1:13" ht="23.1" customHeight="1">
      <c r="A145" s="521"/>
      <c r="B145" s="26"/>
      <c r="C145" s="26"/>
      <c r="D145" s="522"/>
      <c r="E145" s="523"/>
      <c r="F145" s="524"/>
      <c r="G145" s="524"/>
      <c r="H145" s="524"/>
      <c r="I145" s="524"/>
      <c r="J145" s="426"/>
      <c r="K145" s="528"/>
      <c r="L145" s="26"/>
      <c r="M145" s="26"/>
    </row>
    <row r="146" spans="1:13" ht="23.1" customHeight="1">
      <c r="A146" s="521"/>
      <c r="B146" s="26"/>
      <c r="C146" s="26"/>
      <c r="D146" s="522"/>
      <c r="E146" s="299"/>
      <c r="F146" s="519"/>
      <c r="G146" s="519"/>
      <c r="H146" s="519"/>
      <c r="I146" s="519"/>
      <c r="J146" s="425"/>
      <c r="K146" s="526"/>
      <c r="L146" s="26"/>
      <c r="M146" s="26"/>
    </row>
    <row r="147" spans="1:13" ht="23.1" customHeight="1">
      <c r="A147" s="521"/>
      <c r="B147" s="26"/>
      <c r="C147" s="26"/>
      <c r="D147" s="522"/>
      <c r="E147" s="523"/>
      <c r="F147" s="524"/>
      <c r="G147" s="524"/>
      <c r="H147" s="524"/>
      <c r="I147" s="524"/>
      <c r="J147" s="426"/>
      <c r="K147" s="528"/>
      <c r="L147" s="26"/>
      <c r="M147" s="26"/>
    </row>
    <row r="148" spans="1:13" ht="23.1" customHeight="1">
      <c r="A148" s="521"/>
      <c r="B148" s="26"/>
      <c r="C148" s="26"/>
      <c r="D148" s="522"/>
      <c r="E148" s="1596"/>
      <c r="F148" s="1597"/>
      <c r="G148" s="1597"/>
      <c r="H148" s="1597"/>
      <c r="I148" s="1597"/>
      <c r="J148" s="425"/>
      <c r="K148" s="526"/>
      <c r="L148" s="26"/>
      <c r="M148" s="26"/>
    </row>
    <row r="149" spans="1:13" ht="23.1" customHeight="1">
      <c r="A149" s="521"/>
      <c r="B149" s="26"/>
      <c r="C149" s="26"/>
      <c r="D149" s="522"/>
      <c r="E149" s="521"/>
      <c r="F149" s="26"/>
      <c r="G149" s="26"/>
      <c r="H149" s="26"/>
      <c r="I149" s="26"/>
      <c r="J149" s="499"/>
      <c r="K149" s="527"/>
      <c r="L149" s="26"/>
      <c r="M149" s="26"/>
    </row>
    <row r="150" spans="1:13" ht="23.1" customHeight="1">
      <c r="A150" s="521"/>
      <c r="B150" s="26"/>
      <c r="C150" s="26"/>
      <c r="D150" s="522"/>
      <c r="E150" s="521"/>
      <c r="F150" s="26"/>
      <c r="G150" s="26"/>
      <c r="H150" s="26"/>
      <c r="I150" s="26"/>
      <c r="J150" s="499"/>
      <c r="K150" s="527"/>
      <c r="L150" s="26"/>
      <c r="M150" s="26"/>
    </row>
    <row r="151" spans="1:13" ht="23.1" customHeight="1">
      <c r="A151" s="521"/>
      <c r="B151" s="26"/>
      <c r="C151" s="26"/>
      <c r="D151" s="522"/>
      <c r="E151" s="523"/>
      <c r="F151" s="524"/>
      <c r="G151" s="524"/>
      <c r="H151" s="524"/>
      <c r="I151" s="524"/>
      <c r="J151" s="426"/>
      <c r="K151" s="528"/>
      <c r="L151" s="26"/>
      <c r="M151" s="26"/>
    </row>
    <row r="152" spans="1:13" ht="23.1" customHeight="1">
      <c r="A152" s="521"/>
      <c r="B152" s="26"/>
      <c r="C152" s="26"/>
      <c r="D152" s="522"/>
      <c r="E152" s="299"/>
      <c r="F152" s="519"/>
      <c r="G152" s="519"/>
      <c r="H152" s="519"/>
      <c r="I152" s="519"/>
      <c r="J152" s="425"/>
      <c r="K152" s="526"/>
      <c r="L152" s="26"/>
      <c r="M152" s="26"/>
    </row>
    <row r="153" spans="1:13" ht="23.1" customHeight="1">
      <c r="A153" s="521"/>
      <c r="B153" s="26"/>
      <c r="C153" s="26"/>
      <c r="D153" s="522"/>
      <c r="E153" s="69"/>
      <c r="F153" s="26"/>
      <c r="G153" s="26"/>
      <c r="H153" s="26"/>
      <c r="I153" s="26"/>
      <c r="J153" s="499"/>
      <c r="K153" s="527"/>
      <c r="L153" s="26"/>
      <c r="M153" s="26"/>
    </row>
    <row r="154" spans="1:13" ht="23.1" customHeight="1">
      <c r="A154" s="521"/>
      <c r="B154" s="26"/>
      <c r="C154" s="26"/>
      <c r="D154" s="522"/>
      <c r="E154" s="302"/>
      <c r="F154" s="524"/>
      <c r="G154" s="524"/>
      <c r="H154" s="524"/>
      <c r="I154" s="524"/>
      <c r="J154" s="426"/>
      <c r="K154" s="528"/>
      <c r="L154" s="26"/>
      <c r="M154" s="26"/>
    </row>
    <row r="155" spans="1:13" ht="23.1" customHeight="1">
      <c r="A155" s="521"/>
      <c r="B155" s="26"/>
      <c r="C155" s="26"/>
      <c r="D155" s="522"/>
      <c r="E155" s="518"/>
      <c r="F155" s="519"/>
      <c r="G155" s="519"/>
      <c r="H155" s="519"/>
      <c r="I155" s="519"/>
      <c r="J155" s="425"/>
      <c r="K155" s="526"/>
      <c r="L155" s="26"/>
      <c r="M155" s="26"/>
    </row>
    <row r="156" spans="1:13" ht="23.1" customHeight="1">
      <c r="A156" s="521"/>
      <c r="B156" s="26"/>
      <c r="C156" s="26"/>
      <c r="D156" s="522"/>
      <c r="E156" s="523"/>
      <c r="F156" s="524"/>
      <c r="G156" s="524"/>
      <c r="H156" s="524"/>
      <c r="I156" s="524"/>
      <c r="J156" s="426"/>
      <c r="K156" s="528"/>
      <c r="L156" s="26"/>
      <c r="M156" s="26"/>
    </row>
    <row r="157" spans="1:13" ht="23.1" customHeight="1">
      <c r="A157" s="521"/>
      <c r="B157" s="26"/>
      <c r="C157" s="26"/>
      <c r="D157" s="522"/>
      <c r="E157" s="299"/>
      <c r="F157" s="519"/>
      <c r="G157" s="519"/>
      <c r="H157" s="519"/>
      <c r="I157" s="519"/>
      <c r="J157" s="425"/>
      <c r="K157" s="526"/>
      <c r="L157" s="26"/>
      <c r="M157" s="26"/>
    </row>
    <row r="158" spans="1:13" ht="23.1" customHeight="1">
      <c r="A158" s="521"/>
      <c r="B158" s="26"/>
      <c r="C158" s="26"/>
      <c r="D158" s="522"/>
      <c r="E158" s="523"/>
      <c r="F158" s="524"/>
      <c r="G158" s="524"/>
      <c r="H158" s="524"/>
      <c r="I158" s="524"/>
      <c r="J158" s="426"/>
      <c r="K158" s="528"/>
      <c r="L158" s="26"/>
      <c r="M158" s="26"/>
    </row>
    <row r="159" spans="1:13" ht="23.1" customHeight="1">
      <c r="A159" s="521"/>
      <c r="B159" s="26"/>
      <c r="C159" s="26"/>
      <c r="D159" s="522"/>
      <c r="E159" s="299"/>
      <c r="F159" s="519"/>
      <c r="G159" s="519"/>
      <c r="H159" s="519"/>
      <c r="I159" s="519"/>
      <c r="J159" s="425"/>
      <c r="K159" s="526"/>
      <c r="L159" s="26"/>
      <c r="M159" s="26"/>
    </row>
    <row r="160" spans="1:13" ht="23.1" customHeight="1">
      <c r="A160" s="521"/>
      <c r="B160" s="26"/>
      <c r="C160" s="26"/>
      <c r="D160" s="522"/>
      <c r="E160" s="69"/>
      <c r="F160" s="26"/>
      <c r="G160" s="26"/>
      <c r="H160" s="26"/>
      <c r="I160" s="26"/>
      <c r="J160" s="499"/>
      <c r="K160" s="527"/>
      <c r="L160" s="26"/>
      <c r="M160" s="26"/>
    </row>
    <row r="161" spans="1:13" ht="23.1" customHeight="1">
      <c r="A161" s="521"/>
      <c r="B161" s="26"/>
      <c r="C161" s="26"/>
      <c r="D161" s="522"/>
      <c r="E161" s="69"/>
      <c r="F161" s="26"/>
      <c r="G161" s="26"/>
      <c r="H161" s="26"/>
      <c r="I161" s="26"/>
      <c r="J161" s="499"/>
      <c r="K161" s="527"/>
      <c r="L161" s="26"/>
      <c r="M161" s="26"/>
    </row>
    <row r="162" spans="1:13" ht="23.1" customHeight="1">
      <c r="A162" s="521"/>
      <c r="B162" s="26"/>
      <c r="C162" s="26"/>
      <c r="D162" s="522"/>
      <c r="E162" s="69"/>
      <c r="F162" s="26"/>
      <c r="G162" s="26"/>
      <c r="H162" s="26"/>
      <c r="I162" s="26"/>
      <c r="J162" s="499"/>
      <c r="K162" s="527"/>
      <c r="L162" s="26"/>
      <c r="M162" s="26"/>
    </row>
    <row r="163" spans="1:13" ht="23.1" customHeight="1">
      <c r="A163" s="523"/>
      <c r="B163" s="524"/>
      <c r="C163" s="524"/>
      <c r="D163" s="525"/>
      <c r="E163" s="302"/>
      <c r="F163" s="524"/>
      <c r="G163" s="524"/>
      <c r="H163" s="524"/>
      <c r="I163" s="524"/>
      <c r="J163" s="426"/>
      <c r="K163" s="528"/>
      <c r="L163" s="26"/>
      <c r="M163" s="26"/>
    </row>
    <row r="164" spans="1:13" ht="23.1" customHeight="1">
      <c r="A164" s="529"/>
      <c r="B164" s="519"/>
      <c r="C164" s="519"/>
      <c r="D164" s="520"/>
      <c r="E164" s="1588"/>
      <c r="F164" s="1589"/>
      <c r="G164" s="1589"/>
      <c r="H164" s="1589"/>
      <c r="I164" s="1589"/>
      <c r="J164" s="425"/>
      <c r="K164" s="526"/>
      <c r="L164" s="26"/>
      <c r="M164" s="26"/>
    </row>
    <row r="165" spans="1:13" ht="23.1" customHeight="1">
      <c r="A165" s="521"/>
      <c r="B165" s="26"/>
      <c r="C165" s="26"/>
      <c r="D165" s="522"/>
      <c r="E165" s="1594"/>
      <c r="F165" s="1595"/>
      <c r="G165" s="1595"/>
      <c r="H165" s="1595"/>
      <c r="I165" s="1595"/>
      <c r="J165" s="499"/>
      <c r="K165" s="527"/>
      <c r="L165" s="26"/>
      <c r="M165" s="26"/>
    </row>
    <row r="166" spans="1:13" ht="23.1" customHeight="1">
      <c r="A166" s="521"/>
      <c r="B166" s="26"/>
      <c r="C166" s="26"/>
      <c r="D166" s="522"/>
      <c r="E166" s="530"/>
      <c r="F166" s="5"/>
      <c r="G166" s="5"/>
      <c r="H166" s="5"/>
      <c r="I166" s="5"/>
      <c r="J166" s="499"/>
      <c r="K166" s="527"/>
      <c r="L166" s="26"/>
      <c r="M166" s="26"/>
    </row>
    <row r="167" spans="1:13" ht="23.1" customHeight="1">
      <c r="A167" s="521"/>
      <c r="B167" s="26"/>
      <c r="C167" s="26"/>
      <c r="D167" s="522"/>
      <c r="E167" s="521"/>
      <c r="F167" s="26"/>
      <c r="G167" s="26"/>
      <c r="H167" s="26"/>
      <c r="I167" s="26"/>
      <c r="J167" s="499"/>
      <c r="K167" s="527"/>
      <c r="L167" s="26"/>
      <c r="M167" s="26"/>
    </row>
    <row r="168" spans="1:13" ht="23.1" customHeight="1">
      <c r="A168" s="521"/>
      <c r="B168" s="26"/>
      <c r="C168" s="26"/>
      <c r="D168" s="522"/>
      <c r="E168" s="521"/>
      <c r="F168" s="26"/>
      <c r="G168" s="26"/>
      <c r="H168" s="26"/>
      <c r="I168" s="26"/>
      <c r="J168" s="533"/>
      <c r="K168" s="522"/>
      <c r="L168" s="26"/>
      <c r="M168" s="26"/>
    </row>
    <row r="169" spans="1:13" ht="23.1" customHeight="1">
      <c r="A169" s="521"/>
      <c r="B169" s="26"/>
      <c r="C169" s="26"/>
      <c r="D169" s="522"/>
      <c r="E169" s="523"/>
      <c r="F169" s="524"/>
      <c r="G169" s="524"/>
      <c r="H169" s="524"/>
      <c r="I169" s="524"/>
      <c r="J169" s="534"/>
      <c r="K169" s="525"/>
      <c r="L169" s="26"/>
      <c r="M169" s="26"/>
    </row>
    <row r="170" spans="1:13" ht="23.1" customHeight="1">
      <c r="A170" s="521"/>
      <c r="B170" s="26"/>
      <c r="C170" s="26"/>
      <c r="D170" s="522"/>
      <c r="E170" s="1588"/>
      <c r="F170" s="1589"/>
      <c r="G170" s="1589"/>
      <c r="H170" s="1589"/>
      <c r="I170" s="1589"/>
      <c r="J170" s="535"/>
      <c r="K170" s="520"/>
      <c r="L170" s="26"/>
      <c r="M170" s="26"/>
    </row>
    <row r="171" spans="1:13" ht="23.1" customHeight="1">
      <c r="A171" s="521"/>
      <c r="B171" s="26"/>
      <c r="C171" s="26"/>
      <c r="D171" s="522"/>
      <c r="E171" s="531"/>
      <c r="F171" s="532"/>
      <c r="G171" s="532"/>
      <c r="H171" s="532"/>
      <c r="I171" s="532"/>
      <c r="J171" s="534"/>
      <c r="K171" s="525"/>
      <c r="L171" s="26"/>
      <c r="M171" s="26"/>
    </row>
    <row r="172" spans="1:13" ht="23.1" customHeight="1">
      <c r="A172" s="521"/>
      <c r="B172" s="26"/>
      <c r="C172" s="26"/>
      <c r="D172" s="522"/>
      <c r="E172" s="1588"/>
      <c r="F172" s="1589"/>
      <c r="G172" s="1589"/>
      <c r="H172" s="1589"/>
      <c r="I172" s="1589"/>
      <c r="J172" s="535"/>
      <c r="K172" s="520"/>
      <c r="L172" s="26"/>
      <c r="M172" s="26"/>
    </row>
    <row r="173" spans="1:13" ht="23.1" customHeight="1">
      <c r="A173" s="521"/>
      <c r="B173" s="26"/>
      <c r="C173" s="26"/>
      <c r="D173" s="522"/>
      <c r="E173" s="530"/>
      <c r="F173" s="26"/>
      <c r="G173" s="26"/>
      <c r="H173" s="26"/>
      <c r="I173" s="26"/>
      <c r="J173" s="533"/>
      <c r="K173" s="522"/>
      <c r="L173" s="26"/>
      <c r="M173" s="26"/>
    </row>
    <row r="174" spans="1:13" ht="23.1" customHeight="1">
      <c r="A174" s="521"/>
      <c r="B174" s="26"/>
      <c r="C174" s="26"/>
      <c r="D174" s="522"/>
      <c r="E174" s="500"/>
      <c r="F174" s="524"/>
      <c r="G174" s="524"/>
      <c r="H174" s="524"/>
      <c r="I174" s="524"/>
      <c r="J174" s="534"/>
      <c r="K174" s="525"/>
      <c r="L174" s="26"/>
      <c r="M174" s="26"/>
    </row>
    <row r="175" spans="1:13" ht="23.1" customHeight="1">
      <c r="A175" s="521"/>
      <c r="B175" s="26"/>
      <c r="C175" s="26"/>
      <c r="D175" s="522"/>
      <c r="E175" s="1588"/>
      <c r="F175" s="1589"/>
      <c r="G175" s="1589"/>
      <c r="H175" s="1589"/>
      <c r="I175" s="1589"/>
      <c r="J175" s="535"/>
      <c r="K175" s="520"/>
      <c r="L175" s="26"/>
      <c r="M175" s="26"/>
    </row>
    <row r="176" spans="1:13" ht="23.1" customHeight="1">
      <c r="A176" s="521"/>
      <c r="B176" s="26"/>
      <c r="C176" s="26"/>
      <c r="D176" s="522"/>
      <c r="E176" s="521"/>
      <c r="F176" s="26"/>
      <c r="G176" s="26"/>
      <c r="H176" s="26"/>
      <c r="I176" s="26"/>
      <c r="J176" s="533"/>
      <c r="K176" s="522"/>
      <c r="L176" s="26"/>
      <c r="M176" s="26"/>
    </row>
    <row r="177" spans="1:13" ht="23.1" customHeight="1">
      <c r="A177" s="521"/>
      <c r="B177" s="26"/>
      <c r="C177" s="26"/>
      <c r="D177" s="522"/>
      <c r="E177" s="523"/>
      <c r="F177" s="524"/>
      <c r="G177" s="524"/>
      <c r="H177" s="524"/>
      <c r="I177" s="524"/>
      <c r="J177" s="534"/>
      <c r="K177" s="525"/>
      <c r="L177" s="26"/>
      <c r="M177" s="26"/>
    </row>
    <row r="178" spans="1:13" ht="23.1" customHeight="1">
      <c r="A178" s="521"/>
      <c r="B178" s="26"/>
      <c r="C178" s="26"/>
      <c r="D178" s="522"/>
      <c r="E178" s="1588"/>
      <c r="F178" s="1589"/>
      <c r="G178" s="1589"/>
      <c r="H178" s="1589"/>
      <c r="I178" s="1589"/>
      <c r="J178" s="535"/>
      <c r="K178" s="520"/>
      <c r="L178" s="26"/>
      <c r="M178" s="26"/>
    </row>
    <row r="179" spans="1:13" ht="23.1" customHeight="1">
      <c r="A179" s="521"/>
      <c r="B179" s="26"/>
      <c r="C179" s="26"/>
      <c r="D179" s="522"/>
      <c r="E179" s="521"/>
      <c r="F179" s="26"/>
      <c r="G179" s="26"/>
      <c r="H179" s="26"/>
      <c r="I179" s="26"/>
      <c r="J179" s="533"/>
      <c r="K179" s="522"/>
      <c r="L179" s="26"/>
      <c r="M179" s="26"/>
    </row>
    <row r="180" spans="1:13" ht="23.1" customHeight="1">
      <c r="A180" s="521"/>
      <c r="B180" s="26"/>
      <c r="C180" s="26"/>
      <c r="D180" s="522"/>
      <c r="E180" s="500"/>
      <c r="F180" s="524"/>
      <c r="G180" s="524"/>
      <c r="H180" s="524"/>
      <c r="I180" s="524"/>
      <c r="J180" s="534"/>
      <c r="K180" s="525"/>
      <c r="L180" s="26"/>
      <c r="M180" s="26"/>
    </row>
    <row r="181" spans="1:13" ht="23.1" customHeight="1">
      <c r="A181" s="521"/>
      <c r="B181" s="26"/>
      <c r="C181" s="26"/>
      <c r="D181" s="522"/>
      <c r="E181" s="176"/>
      <c r="F181" s="519"/>
      <c r="G181" s="519"/>
      <c r="H181" s="519"/>
      <c r="I181" s="519"/>
      <c r="J181" s="535"/>
      <c r="K181" s="520"/>
      <c r="L181" s="26"/>
      <c r="M181" s="26"/>
    </row>
    <row r="182" spans="1:13" ht="23.1" customHeight="1">
      <c r="A182" s="521"/>
      <c r="B182" s="26"/>
      <c r="C182" s="26"/>
      <c r="D182" s="522"/>
      <c r="E182" s="530"/>
      <c r="F182" s="26"/>
      <c r="G182" s="26"/>
      <c r="H182" s="26"/>
      <c r="I182" s="26"/>
      <c r="J182" s="533"/>
      <c r="K182" s="522"/>
      <c r="L182" s="26"/>
      <c r="M182" s="26"/>
    </row>
    <row r="183" spans="1:13" ht="23.1" customHeight="1">
      <c r="A183" s="521"/>
      <c r="B183" s="26"/>
      <c r="C183" s="26"/>
      <c r="D183" s="522"/>
      <c r="E183" s="521"/>
      <c r="F183" s="26"/>
      <c r="G183" s="26"/>
      <c r="H183" s="26"/>
      <c r="I183" s="26"/>
      <c r="J183" s="533"/>
      <c r="K183" s="522"/>
      <c r="L183" s="26"/>
      <c r="M183" s="26"/>
    </row>
    <row r="184" spans="1:13" ht="23.1" customHeight="1">
      <c r="A184" s="521"/>
      <c r="B184" s="26"/>
      <c r="C184" s="26"/>
      <c r="D184" s="522"/>
      <c r="E184" s="521"/>
      <c r="F184" s="26"/>
      <c r="G184" s="26"/>
      <c r="H184" s="26"/>
      <c r="I184" s="26"/>
      <c r="J184" s="533"/>
      <c r="K184" s="522"/>
      <c r="L184" s="26"/>
      <c r="M184" s="26"/>
    </row>
    <row r="185" spans="1:13" ht="23.1" customHeight="1">
      <c r="A185" s="521"/>
      <c r="B185" s="26"/>
      <c r="C185" s="26"/>
      <c r="D185" s="522"/>
      <c r="E185" s="523"/>
      <c r="F185" s="524"/>
      <c r="G185" s="524"/>
      <c r="H185" s="524"/>
      <c r="I185" s="524"/>
      <c r="J185" s="534"/>
      <c r="K185" s="525"/>
      <c r="L185" s="26"/>
      <c r="M185" s="26"/>
    </row>
    <row r="186" spans="1:13" ht="23.1" customHeight="1">
      <c r="A186" s="521"/>
      <c r="B186" s="26"/>
      <c r="C186" s="26"/>
      <c r="D186" s="522"/>
      <c r="E186" s="299"/>
      <c r="F186" s="519"/>
      <c r="G186" s="519"/>
      <c r="H186" s="519"/>
      <c r="I186" s="519"/>
      <c r="J186" s="535"/>
      <c r="K186" s="520"/>
      <c r="L186" s="26"/>
      <c r="M186" s="26"/>
    </row>
    <row r="187" spans="1:13" ht="23.1" customHeight="1">
      <c r="A187" s="521"/>
      <c r="B187" s="26"/>
      <c r="C187" s="26"/>
      <c r="D187" s="522"/>
      <c r="E187" s="521"/>
      <c r="F187" s="26"/>
      <c r="G187" s="26"/>
      <c r="H187" s="26"/>
      <c r="I187" s="26"/>
      <c r="J187" s="533"/>
      <c r="K187" s="522"/>
      <c r="L187" s="26"/>
      <c r="M187" s="26"/>
    </row>
    <row r="188" spans="1:13" ht="23.1" customHeight="1">
      <c r="A188" s="521"/>
      <c r="B188" s="26"/>
      <c r="C188" s="26"/>
      <c r="D188" s="522"/>
      <c r="E188" s="521"/>
      <c r="F188" s="26"/>
      <c r="G188" s="26"/>
      <c r="H188" s="26"/>
      <c r="I188" s="26"/>
      <c r="J188" s="533"/>
      <c r="K188" s="522"/>
      <c r="L188" s="26"/>
      <c r="M188" s="26"/>
    </row>
    <row r="189" spans="1:13" ht="23.1" customHeight="1">
      <c r="A189" s="521"/>
      <c r="B189" s="26"/>
      <c r="C189" s="26"/>
      <c r="D189" s="522"/>
      <c r="E189" s="523"/>
      <c r="F189" s="524"/>
      <c r="G189" s="524"/>
      <c r="H189" s="524"/>
      <c r="I189" s="524"/>
      <c r="J189" s="534"/>
      <c r="K189" s="525"/>
      <c r="L189" s="26"/>
      <c r="M189" s="26"/>
    </row>
    <row r="190" spans="1:13" ht="23.1" customHeight="1">
      <c r="A190" s="521"/>
      <c r="B190" s="26"/>
      <c r="C190" s="26"/>
      <c r="D190" s="522"/>
      <c r="E190" s="518"/>
      <c r="F190" s="519"/>
      <c r="G190" s="519"/>
      <c r="H190" s="519"/>
      <c r="I190" s="519"/>
      <c r="J190" s="535"/>
      <c r="K190" s="520"/>
      <c r="L190" s="26"/>
      <c r="M190" s="26"/>
    </row>
    <row r="191" spans="1:13" ht="23.1" customHeight="1">
      <c r="A191" s="521"/>
      <c r="B191" s="26"/>
      <c r="C191" s="26"/>
      <c r="D191" s="522"/>
      <c r="E191" s="521"/>
      <c r="F191" s="26"/>
      <c r="G191" s="26"/>
      <c r="H191" s="26"/>
      <c r="I191" s="26"/>
      <c r="J191" s="533"/>
      <c r="K191" s="522"/>
      <c r="L191" s="26"/>
      <c r="M191" s="26"/>
    </row>
    <row r="192" spans="1:13" ht="23.1" customHeight="1">
      <c r="A192" s="521"/>
      <c r="B192" s="26"/>
      <c r="C192" s="26"/>
      <c r="D192" s="522"/>
      <c r="E192" s="521"/>
      <c r="F192" s="26"/>
      <c r="G192" s="26"/>
      <c r="H192" s="26"/>
      <c r="I192" s="26"/>
      <c r="J192" s="533"/>
      <c r="K192" s="522"/>
      <c r="L192" s="26"/>
      <c r="M192" s="26"/>
    </row>
    <row r="193" spans="1:13" ht="23.1" customHeight="1">
      <c r="A193" s="521"/>
      <c r="B193" s="26"/>
      <c r="C193" s="26"/>
      <c r="D193" s="522"/>
      <c r="E193" s="521"/>
      <c r="F193" s="26"/>
      <c r="G193" s="26"/>
      <c r="H193" s="26"/>
      <c r="I193" s="26"/>
      <c r="J193" s="533"/>
      <c r="K193" s="522"/>
      <c r="L193" s="26"/>
      <c r="M193" s="26"/>
    </row>
    <row r="194" spans="1:13" ht="23.1" customHeight="1">
      <c r="A194" s="523"/>
      <c r="B194" s="524"/>
      <c r="C194" s="524"/>
      <c r="D194" s="525"/>
      <c r="E194" s="523"/>
      <c r="F194" s="524"/>
      <c r="G194" s="524"/>
      <c r="H194" s="524"/>
      <c r="I194" s="524"/>
      <c r="J194" s="534"/>
      <c r="K194" s="525"/>
      <c r="L194" s="26"/>
      <c r="M194" s="26"/>
    </row>
    <row r="195" spans="1:13" s="278" customFormat="1" ht="23.1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</row>
    <row r="196" spans="1:13" s="278" customFormat="1" ht="23.1" customHeight="1">
      <c r="A196" s="1601"/>
      <c r="B196" s="1601"/>
      <c r="C196" s="1601"/>
      <c r="D196" s="1601"/>
      <c r="E196" s="1601"/>
      <c r="F196" s="1601"/>
      <c r="G196" s="1601"/>
      <c r="H196" s="1601"/>
      <c r="I196" s="1601"/>
      <c r="J196" s="285"/>
      <c r="K196" s="536"/>
      <c r="L196" s="26"/>
      <c r="M196" s="26"/>
    </row>
    <row r="197" spans="1:13" ht="23.1" customHeight="1">
      <c r="A197" s="521"/>
      <c r="B197" s="26"/>
      <c r="C197" s="26"/>
      <c r="D197" s="522"/>
      <c r="E197" s="518"/>
      <c r="F197" s="519"/>
      <c r="G197" s="519"/>
      <c r="H197" s="519"/>
      <c r="I197" s="519"/>
      <c r="J197" s="535"/>
      <c r="K197" s="520"/>
      <c r="L197" s="26"/>
      <c r="M197" s="26"/>
    </row>
    <row r="198" spans="1:13" ht="23.1" customHeight="1">
      <c r="A198" s="521"/>
      <c r="B198" s="26"/>
      <c r="C198" s="26"/>
      <c r="D198" s="522"/>
      <c r="E198" s="521"/>
      <c r="F198" s="26"/>
      <c r="G198" s="26"/>
      <c r="H198" s="26"/>
      <c r="I198" s="26"/>
      <c r="J198" s="533"/>
      <c r="K198" s="522"/>
      <c r="L198" s="26"/>
      <c r="M198" s="26"/>
    </row>
    <row r="199" spans="1:13" ht="23.1" customHeight="1">
      <c r="A199" s="521"/>
      <c r="B199" s="26"/>
      <c r="C199" s="26"/>
      <c r="D199" s="522"/>
      <c r="E199" s="521"/>
      <c r="F199" s="26"/>
      <c r="G199" s="26"/>
      <c r="H199" s="26"/>
      <c r="I199" s="26"/>
      <c r="J199" s="533"/>
      <c r="K199" s="522"/>
      <c r="L199" s="26"/>
      <c r="M199" s="26"/>
    </row>
    <row r="200" spans="1:13" ht="23.1" customHeight="1">
      <c r="A200" s="523"/>
      <c r="B200" s="524"/>
      <c r="C200" s="524"/>
      <c r="D200" s="525"/>
      <c r="E200" s="523"/>
      <c r="F200" s="524"/>
      <c r="G200" s="524"/>
      <c r="H200" s="524"/>
      <c r="I200" s="524"/>
      <c r="J200" s="534"/>
      <c r="K200" s="525"/>
      <c r="L200" s="26"/>
      <c r="M200" s="26"/>
    </row>
    <row r="201" spans="1:13" ht="23.1" customHeight="1">
      <c r="A201" s="1590"/>
      <c r="B201" s="1591"/>
      <c r="C201" s="1591"/>
      <c r="D201" s="1591"/>
      <c r="E201" s="1592"/>
      <c r="F201" s="1593"/>
      <c r="G201" s="1593"/>
      <c r="H201" s="1593"/>
      <c r="I201" s="1600"/>
      <c r="J201" s="519"/>
      <c r="K201" s="535"/>
      <c r="L201" s="26"/>
      <c r="M201" s="26"/>
    </row>
    <row r="202" spans="1:13" ht="23.1" customHeight="1">
      <c r="A202" s="530"/>
      <c r="B202" s="26"/>
      <c r="C202" s="26"/>
      <c r="D202" s="26"/>
      <c r="E202" s="69"/>
      <c r="F202" s="26"/>
      <c r="G202" s="26"/>
      <c r="H202" s="26"/>
      <c r="I202" s="522"/>
      <c r="J202" s="26"/>
      <c r="K202" s="533"/>
      <c r="L202" s="26"/>
      <c r="M202" s="26"/>
    </row>
    <row r="203" spans="1:13" ht="23.1" customHeight="1">
      <c r="A203" s="521"/>
      <c r="B203" s="26"/>
      <c r="C203" s="26"/>
      <c r="D203" s="26"/>
      <c r="E203" s="521"/>
      <c r="F203" s="26"/>
      <c r="G203" s="26"/>
      <c r="H203" s="26"/>
      <c r="I203" s="522"/>
      <c r="J203" s="26"/>
      <c r="K203" s="533"/>
      <c r="L203" s="26"/>
      <c r="M203" s="26"/>
    </row>
    <row r="204" spans="1:13" ht="23.1" customHeight="1">
      <c r="A204" s="521"/>
      <c r="B204" s="26"/>
      <c r="C204" s="26"/>
      <c r="D204" s="26"/>
      <c r="E204" s="521"/>
      <c r="F204" s="26"/>
      <c r="G204" s="26"/>
      <c r="H204" s="26"/>
      <c r="I204" s="522"/>
      <c r="J204" s="26"/>
      <c r="K204" s="533"/>
      <c r="L204" s="26"/>
      <c r="M204" s="26"/>
    </row>
    <row r="205" spans="1:13" ht="23.1" customHeight="1">
      <c r="A205" s="521"/>
      <c r="B205" s="26"/>
      <c r="C205" s="26"/>
      <c r="D205" s="26"/>
      <c r="E205" s="521"/>
      <c r="F205" s="26"/>
      <c r="G205" s="26"/>
      <c r="H205" s="26"/>
      <c r="I205" s="522"/>
      <c r="J205" s="26"/>
      <c r="K205" s="533"/>
      <c r="L205" s="26"/>
      <c r="M205" s="26"/>
    </row>
    <row r="206" spans="1:13" ht="23.1" customHeight="1">
      <c r="A206" s="523"/>
      <c r="B206" s="524"/>
      <c r="C206" s="524"/>
      <c r="D206" s="524"/>
      <c r="E206" s="523"/>
      <c r="F206" s="524"/>
      <c r="G206" s="524"/>
      <c r="H206" s="524"/>
      <c r="I206" s="525"/>
      <c r="J206" s="524"/>
      <c r="K206" s="534"/>
      <c r="L206" s="26"/>
      <c r="M206" s="26"/>
    </row>
    <row r="207" spans="1:13" ht="23.1" customHeight="1">
      <c r="A207" s="1607"/>
      <c r="B207" s="1608"/>
      <c r="C207" s="1608"/>
      <c r="D207" s="1608"/>
      <c r="E207" s="518"/>
      <c r="F207" s="519"/>
      <c r="G207" s="519"/>
      <c r="H207" s="519"/>
      <c r="I207" s="520"/>
      <c r="J207" s="519"/>
      <c r="K207" s="535"/>
      <c r="L207" s="26"/>
      <c r="M207" s="26"/>
    </row>
    <row r="208" spans="1:13" ht="23.1" customHeight="1">
      <c r="A208" s="521"/>
      <c r="B208" s="26"/>
      <c r="C208" s="26"/>
      <c r="D208" s="26"/>
      <c r="E208" s="521"/>
      <c r="F208" s="26"/>
      <c r="G208" s="26"/>
      <c r="H208" s="26"/>
      <c r="I208" s="522"/>
      <c r="J208" s="26"/>
      <c r="K208" s="533"/>
      <c r="L208" s="26"/>
      <c r="M208" s="26"/>
    </row>
    <row r="209" spans="1:13" ht="23.1" customHeight="1">
      <c r="A209" s="521"/>
      <c r="B209" s="26"/>
      <c r="C209" s="26"/>
      <c r="D209" s="26"/>
      <c r="E209" s="521"/>
      <c r="F209" s="26"/>
      <c r="G209" s="26"/>
      <c r="H209" s="26"/>
      <c r="I209" s="522"/>
      <c r="J209" s="26"/>
      <c r="K209" s="533"/>
      <c r="L209" s="26"/>
      <c r="M209" s="26"/>
    </row>
    <row r="210" spans="1:13" ht="23.1" customHeight="1">
      <c r="A210" s="523"/>
      <c r="B210" s="524"/>
      <c r="C210" s="524"/>
      <c r="D210" s="524"/>
      <c r="E210" s="523"/>
      <c r="F210" s="524"/>
      <c r="G210" s="524"/>
      <c r="H210" s="524"/>
      <c r="I210" s="525"/>
      <c r="J210" s="524"/>
      <c r="K210" s="534"/>
      <c r="L210" s="26"/>
      <c r="M210" s="26"/>
    </row>
    <row r="211" spans="1:13" ht="23.1" customHeight="1">
      <c r="A211" s="1592"/>
      <c r="B211" s="1593"/>
      <c r="C211" s="1593"/>
      <c r="D211" s="1593"/>
      <c r="E211" s="518"/>
      <c r="F211" s="519"/>
      <c r="G211" s="519"/>
      <c r="H211" s="519"/>
      <c r="I211" s="520"/>
      <c r="J211" s="519"/>
      <c r="K211" s="535"/>
      <c r="L211" s="26"/>
      <c r="M211" s="26"/>
    </row>
    <row r="212" spans="1:13" ht="23.1" customHeight="1">
      <c r="A212" s="521"/>
      <c r="B212" s="26"/>
      <c r="C212" s="26"/>
      <c r="D212" s="26"/>
      <c r="E212" s="521"/>
      <c r="F212" s="26"/>
      <c r="G212" s="26"/>
      <c r="H212" s="26"/>
      <c r="I212" s="522"/>
      <c r="J212" s="26"/>
      <c r="K212" s="533"/>
      <c r="L212" s="26"/>
      <c r="M212" s="26"/>
    </row>
    <row r="213" spans="1:13" ht="23.1" customHeight="1">
      <c r="A213" s="523"/>
      <c r="B213" s="524"/>
      <c r="C213" s="524"/>
      <c r="D213" s="524"/>
      <c r="E213" s="523"/>
      <c r="F213" s="524"/>
      <c r="G213" s="524"/>
      <c r="H213" s="524"/>
      <c r="I213" s="525"/>
      <c r="J213" s="524"/>
      <c r="K213" s="534"/>
      <c r="L213" s="26"/>
      <c r="M213" s="26"/>
    </row>
    <row r="214" spans="1:13" ht="23.1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</row>
    <row r="215" spans="1:13" ht="23.1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</row>
    <row r="216" spans="1:13" ht="23.1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</row>
    <row r="217" spans="1:13" ht="23.1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</row>
    <row r="218" spans="1:13" ht="23.1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</row>
    <row r="219" spans="1:13" ht="23.1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</row>
    <row r="220" spans="1:13" ht="23.1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</row>
    <row r="221" spans="1:13" ht="23.1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</row>
    <row r="222" spans="1:13" ht="23.1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</row>
    <row r="223" spans="1:13" ht="23.1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</row>
    <row r="224" spans="1:13" ht="23.1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</row>
    <row r="225" spans="1:13" ht="23.1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</row>
    <row r="226" spans="1:13" ht="23.1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</row>
    <row r="227" spans="1:13" ht="23.1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</row>
    <row r="228" spans="1:13" ht="23.1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</row>
    <row r="229" spans="1:13" ht="23.1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</row>
    <row r="230" spans="1:13" ht="23.1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</row>
    <row r="231" spans="1:13" ht="23.1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</row>
    <row r="232" spans="1:13" ht="23.1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</row>
    <row r="233" spans="1:13" ht="23.1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</row>
    <row r="234" spans="1:13" ht="23.1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</row>
    <row r="235" spans="1:13" ht="23.1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</row>
    <row r="236" spans="1:13" ht="23.1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</row>
    <row r="237" spans="1:13" ht="23.1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</row>
    <row r="238" spans="1:13" ht="23.1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</row>
    <row r="239" spans="1:13" ht="23.1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</row>
    <row r="240" spans="1:13" ht="23.1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</row>
    <row r="241" spans="1:13" ht="23.1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</row>
    <row r="242" spans="1:13" ht="23.1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</row>
    <row r="243" spans="1:13" ht="23.1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</row>
    <row r="244" spans="1:13" ht="23.1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</row>
    <row r="245" spans="1:13" ht="23.1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</row>
    <row r="246" spans="1:13" ht="23.1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</row>
    <row r="247" spans="1:13" ht="23.1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</row>
    <row r="248" spans="1:13" ht="23.1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</row>
    <row r="249" spans="1:13" ht="23.1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</row>
    <row r="250" spans="1:13" ht="23.1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</row>
    <row r="251" spans="1:13" ht="23.1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</row>
    <row r="252" spans="1:13" ht="23.1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</row>
    <row r="253" spans="1:13" ht="23.1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</row>
    <row r="254" spans="1:13" ht="23.1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</row>
    <row r="255" spans="1:13" ht="23.1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</row>
    <row r="256" spans="1:13" ht="23.1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</row>
    <row r="257" spans="1:13" ht="23.1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</row>
    <row r="258" spans="1:13" ht="23.1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</row>
    <row r="259" spans="1:13" ht="23.1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</row>
    <row r="260" spans="1:13" ht="23.1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</row>
    <row r="261" spans="1:13" ht="23.1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</row>
    <row r="262" spans="1:13" ht="23.1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</row>
    <row r="263" spans="1:13" ht="23.1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</row>
    <row r="264" spans="1:13" ht="23.1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</row>
    <row r="265" spans="1:13" ht="23.1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</row>
    <row r="266" spans="1:13" ht="23.1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</row>
    <row r="267" spans="1:13" ht="23.1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</row>
    <row r="268" spans="1:13" ht="23.1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</row>
    <row r="269" spans="1:13" ht="23.1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</row>
    <row r="270" spans="1:13" ht="23.1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</row>
    <row r="271" spans="1:13" ht="23.1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</row>
    <row r="272" spans="1:13" ht="23.1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</row>
    <row r="273" spans="1:13" ht="23.1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</row>
    <row r="274" spans="1:13" ht="23.1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</row>
    <row r="275" spans="1:13" ht="23.1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</row>
    <row r="276" spans="1:13" ht="23.1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</row>
    <row r="277" spans="1:13" ht="23.1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</row>
    <row r="278" spans="1:13" ht="23.1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</row>
    <row r="279" spans="1:13" ht="23.1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</row>
    <row r="280" spans="1:13" ht="23.1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</row>
    <row r="281" spans="1:13" ht="23.1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</row>
    <row r="282" spans="1:13" ht="23.1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</row>
    <row r="283" spans="1:13" ht="23.1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</row>
    <row r="284" spans="1:13" ht="23.1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</row>
    <row r="285" spans="1:13" ht="23.1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</row>
    <row r="286" spans="1:13" ht="23.1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</row>
    <row r="287" spans="1:13" ht="23.1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</row>
    <row r="288" spans="1:13" ht="23.1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</row>
    <row r="289" spans="1:13" ht="23.1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</row>
    <row r="290" spans="1:13" ht="23.1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</row>
    <row r="291" spans="1:13" ht="23.1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</row>
    <row r="292" spans="1:13" ht="23.1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</row>
    <row r="293" spans="1:13" ht="23.1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</row>
    <row r="294" spans="1:13" ht="23.1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</row>
    <row r="295" spans="1:13" ht="23.1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</row>
    <row r="296" spans="1:13" ht="23.1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</row>
    <row r="297" spans="1:13" ht="23.1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</row>
    <row r="298" spans="1:13" ht="23.1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</row>
    <row r="299" spans="1:13" ht="23.1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</row>
    <row r="300" spans="1:13" ht="23.1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</row>
    <row r="301" spans="1:13" ht="23.1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</row>
    <row r="302" spans="1:13" ht="23.1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</row>
    <row r="303" spans="1:13" ht="23.1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</row>
    <row r="304" spans="1:13" ht="23.1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</row>
    <row r="305" spans="1:13" ht="23.1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</row>
    <row r="306" spans="1:13" ht="23.1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</row>
    <row r="307" spans="1:13" ht="23.1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</row>
    <row r="308" spans="1:13" ht="23.1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</row>
    <row r="309" spans="1:13" ht="23.1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</row>
    <row r="310" spans="1:13" ht="23.1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</row>
    <row r="311" spans="1:13" ht="23.1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</row>
    <row r="312" spans="1:13" ht="23.1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</row>
    <row r="313" spans="1:13" ht="23.1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</row>
    <row r="314" spans="1:13" ht="23.1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</row>
    <row r="315" spans="1:13" ht="23.1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</row>
    <row r="316" spans="1:13" ht="23.1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</row>
    <row r="317" spans="1:13" ht="23.1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</row>
    <row r="318" spans="1:13" ht="23.1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</row>
    <row r="319" spans="1:13" ht="23.1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</row>
    <row r="320" spans="1:13" ht="23.1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</row>
    <row r="321" spans="1:13" ht="23.1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</row>
    <row r="322" spans="1:13" ht="23.1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</row>
    <row r="323" spans="1:13" ht="23.1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</row>
    <row r="324" spans="1:13" ht="23.1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</row>
    <row r="325" spans="1:13" ht="23.1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</row>
    <row r="326" spans="1:13" ht="23.1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</row>
    <row r="327" spans="1:13" ht="23.1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</row>
    <row r="328" spans="1:13" ht="23.1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</row>
    <row r="329" spans="1:13" ht="23.1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</row>
    <row r="330" spans="1:13" ht="23.1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</row>
    <row r="331" spans="1:13" ht="23.1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</row>
    <row r="332" spans="1:13" ht="23.1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</row>
    <row r="333" spans="1:13" ht="23.1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</row>
    <row r="334" spans="1:13" ht="23.1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</row>
    <row r="335" spans="1:13" ht="23.1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</row>
    <row r="336" spans="1:13" ht="23.1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</row>
    <row r="337" spans="1:13" ht="23.1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</row>
    <row r="338" spans="1:13" ht="23.1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</row>
    <row r="339" spans="1:13" ht="23.1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</row>
    <row r="340" spans="1:13" ht="23.1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</row>
    <row r="341" spans="1:13" ht="23.1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</row>
    <row r="342" spans="1:13" ht="23.1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</row>
    <row r="343" spans="1:13" ht="23.1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</row>
    <row r="344" spans="1:13" ht="23.1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</row>
    <row r="345" spans="1:13" ht="23.1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</row>
    <row r="346" spans="1:13" ht="23.1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</row>
    <row r="347" spans="1:13" ht="23.1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</row>
    <row r="348" spans="1:13" ht="23.1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</row>
    <row r="349" spans="1:13" ht="23.1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</row>
    <row r="350" spans="1:13" ht="23.1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</row>
    <row r="351" spans="1:13" ht="23.1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</row>
    <row r="352" spans="1:13" ht="23.1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</row>
    <row r="353" spans="1:13" ht="23.1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</row>
    <row r="354" spans="1:13" ht="23.1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</row>
    <row r="355" spans="1:13" ht="23.1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</row>
    <row r="356" spans="1:13" ht="23.1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</row>
    <row r="357" spans="1:13" ht="23.1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</row>
    <row r="358" spans="1:13" ht="23.1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</row>
    <row r="359" spans="1:13" ht="23.1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</row>
    <row r="360" spans="1:13" ht="23.1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</row>
    <row r="361" spans="1:13" ht="23.1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</row>
    <row r="362" spans="1:13" ht="23.1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</row>
    <row r="363" spans="1:13" ht="23.1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</row>
    <row r="364" spans="1:13" ht="23.1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</row>
    <row r="365" spans="1:13" ht="23.1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</row>
    <row r="366" spans="1:13" ht="23.1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</row>
    <row r="367" spans="1:13" ht="23.1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</row>
    <row r="368" spans="1:13" ht="23.1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</row>
    <row r="369" spans="1:13" ht="23.1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</row>
    <row r="370" spans="1:13" ht="23.1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</row>
    <row r="371" spans="1:13" ht="23.1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</row>
    <row r="372" spans="1:13" ht="23.1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</row>
    <row r="373" spans="1:13" ht="23.1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</row>
    <row r="374" spans="1:13" ht="23.1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</row>
    <row r="375" spans="1:13" ht="23.1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</row>
    <row r="376" spans="1:13" ht="23.1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</row>
    <row r="377" spans="1:13" ht="23.1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</row>
    <row r="378" spans="1:13" ht="23.1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</row>
    <row r="379" spans="1:13" ht="23.1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</row>
    <row r="380" spans="1:13" ht="23.1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</row>
    <row r="381" spans="1:13" ht="23.1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</row>
    <row r="382" spans="1:13" ht="23.1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</row>
    <row r="383" spans="1:13" ht="23.1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</row>
    <row r="384" spans="1:13" ht="23.1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</row>
    <row r="385" spans="1:13" ht="23.1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</row>
    <row r="386" spans="1:13" ht="23.1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</row>
    <row r="387" spans="1:13" ht="23.1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</row>
    <row r="388" spans="1:13" ht="23.1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</row>
    <row r="389" spans="1:13" ht="23.1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</row>
    <row r="390" spans="1:13" ht="23.1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</row>
    <row r="391" spans="1:13" ht="23.1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</row>
    <row r="392" spans="1:13" ht="23.1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</row>
    <row r="393" spans="1:13" ht="23.1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</row>
    <row r="394" spans="1:13" ht="23.1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</row>
    <row r="395" spans="1:13" ht="23.1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</row>
    <row r="396" spans="1:13" ht="23.1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</row>
    <row r="397" spans="1:13" ht="23.1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</row>
    <row r="398" spans="1:13" ht="23.1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</row>
    <row r="399" spans="1:13" ht="23.1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</row>
    <row r="400" spans="1:13" ht="23.1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</row>
    <row r="401" spans="1:13" ht="23.1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</row>
    <row r="402" spans="1:13" ht="23.1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</row>
    <row r="403" spans="1:13" ht="23.1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</row>
    <row r="404" spans="1:13" ht="23.1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</row>
    <row r="405" spans="1:13" ht="23.1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</row>
    <row r="406" spans="1:13" ht="23.1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</row>
    <row r="407" spans="1:13" ht="23.1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</row>
    <row r="408" spans="1:13" ht="23.1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</row>
    <row r="409" spans="1:13" ht="23.1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</row>
    <row r="410" spans="1:13" ht="23.1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</row>
    <row r="411" spans="1:13" ht="23.1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</row>
    <row r="412" spans="1:13" ht="23.1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</row>
    <row r="413" spans="1:13" ht="23.1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</row>
    <row r="414" spans="1:13" ht="23.1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</row>
    <row r="415" spans="1:13" ht="23.1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</row>
    <row r="416" spans="1:13" ht="23.1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</row>
    <row r="417" spans="1:13" ht="23.1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</row>
    <row r="418" spans="1:13" ht="23.1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</row>
    <row r="419" spans="1:13" ht="23.1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</row>
    <row r="420" spans="1:13" ht="23.1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</row>
    <row r="421" spans="1:13" ht="23.1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</row>
    <row r="422" spans="1:13" ht="23.1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</row>
    <row r="423" spans="1:13" ht="23.1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</row>
    <row r="424" spans="1:13" ht="23.1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</row>
    <row r="425" spans="1:13" ht="23.1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</row>
    <row r="426" spans="1:13" ht="23.1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</row>
    <row r="427" spans="1:13" ht="23.1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</row>
    <row r="428" spans="1:13" ht="23.1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</row>
    <row r="429" spans="1:13" ht="23.1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</row>
    <row r="430" spans="1:13" ht="23.1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</row>
    <row r="431" spans="1:13" ht="23.1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</row>
    <row r="432" spans="1:13" ht="23.1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</row>
    <row r="433" spans="1:13" ht="23.1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</row>
    <row r="434" spans="1:13" ht="23.1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</row>
    <row r="435" spans="1:13" ht="23.1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</row>
    <row r="436" spans="1:13" ht="23.1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</row>
    <row r="437" spans="1:13" ht="23.1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</row>
    <row r="438" spans="1:13" ht="23.1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</row>
    <row r="439" spans="1:13" ht="23.1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</row>
    <row r="440" spans="1:13" ht="23.1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</row>
    <row r="441" spans="1:13" ht="23.1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</row>
    <row r="442" spans="1:13" ht="23.1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</row>
    <row r="443" spans="1:13" ht="23.1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</row>
    <row r="444" spans="1:13" ht="23.1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</row>
    <row r="445" spans="1:13" ht="23.1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</row>
    <row r="446" spans="1:13" ht="23.1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</row>
    <row r="447" spans="1:13" ht="23.1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</row>
    <row r="448" spans="1:13" ht="23.1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</row>
    <row r="449" spans="1:13" ht="23.1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</row>
    <row r="450" spans="1:13" ht="23.1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</row>
    <row r="451" spans="1:13" ht="23.1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</row>
    <row r="452" spans="1:13" ht="23.1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</row>
    <row r="453" spans="1:13" ht="23.1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</row>
    <row r="454" spans="1:13" ht="23.1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</row>
    <row r="455" spans="1:13" ht="23.1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</row>
    <row r="456" spans="1:13" ht="23.1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</row>
    <row r="457" spans="1:13" ht="23.1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</row>
    <row r="458" spans="1:13" ht="23.1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</row>
    <row r="459" spans="1:13" ht="23.1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</row>
    <row r="460" spans="1:13" ht="23.1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</row>
    <row r="461" spans="1:13" ht="23.1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</row>
    <row r="462" spans="1:13" ht="23.1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</row>
    <row r="463" spans="1:13" ht="23.1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</row>
    <row r="464" spans="1:13" ht="23.1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</row>
    <row r="465" spans="1:13" ht="23.1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</row>
    <row r="466" spans="1:13" ht="23.1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</row>
    <row r="467" spans="1:13" ht="23.1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</row>
    <row r="468" spans="1:13" ht="23.1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</row>
    <row r="469" spans="1:13" ht="23.1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</row>
    <row r="470" spans="1:13" ht="23.1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</row>
    <row r="471" spans="1:13" ht="23.1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</row>
    <row r="472" spans="1:13" ht="23.1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</row>
    <row r="473" spans="1:13" ht="23.1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</row>
    <row r="474" spans="1:13" ht="23.1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</row>
    <row r="475" spans="1:13" ht="23.1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</row>
    <row r="476" spans="1:13" ht="23.1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</row>
    <row r="477" spans="1:13" ht="23.1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</row>
    <row r="478" spans="1:13" ht="23.1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</row>
    <row r="479" spans="1:13" ht="23.1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</row>
    <row r="480" spans="1:13" ht="23.1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</row>
    <row r="481" spans="1:13" ht="23.1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</row>
    <row r="482" spans="1:13" ht="23.1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</row>
    <row r="483" spans="1:13" ht="23.1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</row>
    <row r="484" spans="1:13" ht="23.1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</row>
    <row r="485" spans="1:13" ht="23.1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</row>
    <row r="486" spans="1:13" ht="23.1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</row>
    <row r="487" spans="1:13" ht="23.1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</row>
    <row r="488" spans="1:13" ht="23.1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</row>
    <row r="489" spans="1:13" ht="23.1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</row>
    <row r="490" spans="1:13" ht="23.1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</row>
    <row r="491" spans="1:13" ht="23.1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</row>
    <row r="492" spans="1:13" ht="23.1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</row>
    <row r="493" spans="1:13" ht="23.1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</row>
    <row r="494" spans="1:13" ht="23.1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</row>
    <row r="495" spans="1:13" ht="23.1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</row>
    <row r="496" spans="1:13" ht="23.1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</row>
    <row r="497" spans="1:13" ht="23.1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</row>
    <row r="498" spans="1:13" ht="23.1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</row>
    <row r="499" spans="1:13" ht="23.1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</row>
    <row r="500" spans="1:13" ht="23.1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</row>
    <row r="501" spans="1:13" ht="23.1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</row>
    <row r="502" spans="1:13" ht="23.1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</row>
    <row r="503" spans="1:13" ht="23.1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</row>
    <row r="504" spans="1:13" ht="23.1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</row>
    <row r="505" spans="1:13" ht="23.1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</row>
    <row r="506" spans="1:13" ht="23.1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</row>
    <row r="507" spans="1:13" ht="23.1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</row>
    <row r="508" spans="1:13" ht="23.1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</row>
    <row r="509" spans="1:13" ht="23.1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</row>
    <row r="510" spans="1:13" ht="23.1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</row>
    <row r="511" spans="1:13" ht="23.1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</row>
    <row r="512" spans="1:13" ht="23.1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</row>
    <row r="513" spans="1:13" ht="23.1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</row>
    <row r="514" spans="1:13" ht="23.1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</row>
    <row r="515" spans="1:13" ht="23.1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</row>
    <row r="516" spans="1:13" ht="23.1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</row>
    <row r="517" spans="1:13" ht="23.1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</row>
    <row r="518" spans="1:13" ht="23.1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</row>
    <row r="519" spans="1:13" ht="23.1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</row>
  </sheetData>
  <mergeCells count="54">
    <mergeCell ref="A1:J1"/>
    <mergeCell ref="A2:J2"/>
    <mergeCell ref="A207:D207"/>
    <mergeCell ref="A211:D211"/>
    <mergeCell ref="B55:K55"/>
    <mergeCell ref="A56:K56"/>
    <mergeCell ref="C57:K57"/>
    <mergeCell ref="C58:K58"/>
    <mergeCell ref="C60:K60"/>
    <mergeCell ref="C61:K61"/>
    <mergeCell ref="C62:K62"/>
    <mergeCell ref="C66:K66"/>
    <mergeCell ref="C74:K74"/>
    <mergeCell ref="C79:K79"/>
    <mergeCell ref="C78:K78"/>
    <mergeCell ref="C68:K68"/>
    <mergeCell ref="C69:K69"/>
    <mergeCell ref="C70:K70"/>
    <mergeCell ref="C71:K71"/>
    <mergeCell ref="C72:K72"/>
    <mergeCell ref="A105:J105"/>
    <mergeCell ref="A106:J106"/>
    <mergeCell ref="A109:J109"/>
    <mergeCell ref="A100:K100"/>
    <mergeCell ref="A102:J102"/>
    <mergeCell ref="A103:J103"/>
    <mergeCell ref="A104:J104"/>
    <mergeCell ref="A115:J115"/>
    <mergeCell ref="A107:J107"/>
    <mergeCell ref="A108:J108"/>
    <mergeCell ref="A112:J112"/>
    <mergeCell ref="A113:J113"/>
    <mergeCell ref="A111:J111"/>
    <mergeCell ref="A114:J114"/>
    <mergeCell ref="A110:J110"/>
    <mergeCell ref="A132:K132"/>
    <mergeCell ref="A133:K133"/>
    <mergeCell ref="A135:D135"/>
    <mergeCell ref="E135:I135"/>
    <mergeCell ref="A116:J116"/>
    <mergeCell ref="E175:I175"/>
    <mergeCell ref="E178:I178"/>
    <mergeCell ref="A201:D201"/>
    <mergeCell ref="E136:I136"/>
    <mergeCell ref="E172:I172"/>
    <mergeCell ref="E164:I164"/>
    <mergeCell ref="E165:I165"/>
    <mergeCell ref="E170:I170"/>
    <mergeCell ref="E148:I148"/>
    <mergeCell ref="E137:I137"/>
    <mergeCell ref="E138:I138"/>
    <mergeCell ref="E201:I201"/>
    <mergeCell ref="A196:D196"/>
    <mergeCell ref="E196:I196"/>
  </mergeCells>
  <pageMargins left="0.9" right="0.15748031496062992" top="0.74803149606299213" bottom="0.55118110236220474" header="0.31496062992125984" footer="0.31496062992125984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N23"/>
  <sheetViews>
    <sheetView workbookViewId="0">
      <selection activeCell="E2" sqref="E2"/>
    </sheetView>
  </sheetViews>
  <sheetFormatPr defaultRowHeight="21.75"/>
  <cols>
    <col min="1" max="14" width="9" style="597"/>
  </cols>
  <sheetData>
    <row r="2" spans="1:11" ht="42">
      <c r="E2" s="600" t="s">
        <v>2188</v>
      </c>
      <c r="F2" s="599"/>
      <c r="G2" s="599"/>
    </row>
    <row r="3" spans="1:11" ht="39.75">
      <c r="A3" s="598"/>
      <c r="B3" s="598"/>
      <c r="C3" s="598"/>
      <c r="D3" s="598"/>
      <c r="E3" s="598"/>
      <c r="F3" s="598"/>
      <c r="G3" s="598"/>
      <c r="H3" s="598"/>
      <c r="I3" s="598"/>
      <c r="J3" s="598"/>
      <c r="K3" s="598"/>
    </row>
    <row r="4" spans="1:11" ht="39.75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598"/>
    </row>
    <row r="5" spans="1:11" ht="39.75">
      <c r="A5" s="598"/>
      <c r="B5" s="598"/>
      <c r="C5" s="598"/>
      <c r="D5" s="598"/>
      <c r="E5" s="598"/>
      <c r="F5" s="598"/>
      <c r="G5" s="598"/>
      <c r="H5" s="598"/>
      <c r="I5" s="598"/>
      <c r="J5" s="598"/>
      <c r="K5" s="598"/>
    </row>
    <row r="6" spans="1:11" ht="39.75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9" spans="1:11" ht="39.75">
      <c r="E9" s="1609"/>
      <c r="F9" s="1610"/>
      <c r="G9" s="1610"/>
    </row>
    <row r="10" spans="1:11" ht="54">
      <c r="A10" s="601" t="s">
        <v>2189</v>
      </c>
    </row>
    <row r="12" spans="1:11" ht="54">
      <c r="C12" s="601"/>
      <c r="D12" s="601"/>
      <c r="E12" s="601"/>
      <c r="F12" s="601"/>
      <c r="G12" s="601"/>
      <c r="H12" s="601"/>
      <c r="I12" s="601"/>
      <c r="J12" s="601"/>
    </row>
    <row r="18" spans="1:12" ht="45">
      <c r="C18" s="602" t="s">
        <v>398</v>
      </c>
    </row>
    <row r="20" spans="1:12" ht="45">
      <c r="A20" s="602" t="s">
        <v>2190</v>
      </c>
      <c r="D20" s="602"/>
      <c r="E20" s="602"/>
      <c r="F20" s="602"/>
      <c r="G20" s="602"/>
      <c r="H20" s="602"/>
      <c r="I20" s="602"/>
      <c r="J20" s="602"/>
      <c r="K20" s="602"/>
      <c r="L20" s="602"/>
    </row>
    <row r="23" spans="1:12" ht="45">
      <c r="B23" s="602"/>
      <c r="C23" s="602"/>
      <c r="D23" s="602"/>
      <c r="E23" s="602"/>
      <c r="F23" s="602"/>
      <c r="G23" s="602"/>
      <c r="H23" s="602"/>
      <c r="I23" s="602"/>
      <c r="J23" s="602"/>
      <c r="K23" s="602"/>
    </row>
  </sheetData>
  <mergeCells count="1">
    <mergeCell ref="E9:G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2:N26"/>
  <sheetViews>
    <sheetView workbookViewId="0">
      <selection activeCell="A11" sqref="A11"/>
    </sheetView>
  </sheetViews>
  <sheetFormatPr defaultRowHeight="21.75"/>
  <cols>
    <col min="1" max="14" width="9" style="597"/>
    <col min="15" max="16384" width="9" style="276"/>
  </cols>
  <sheetData>
    <row r="2" spans="1:11" ht="42">
      <c r="E2" s="600"/>
      <c r="F2" s="599"/>
      <c r="G2" s="599"/>
    </row>
    <row r="3" spans="1:11" ht="39.75">
      <c r="A3" s="598"/>
      <c r="B3" s="598"/>
      <c r="C3" s="598"/>
      <c r="D3" s="598"/>
      <c r="E3" s="598"/>
      <c r="F3" s="598"/>
      <c r="G3" s="598"/>
      <c r="H3" s="598"/>
      <c r="I3" s="598"/>
      <c r="J3" s="598"/>
      <c r="K3" s="598"/>
    </row>
    <row r="4" spans="1:11" ht="39.75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598"/>
    </row>
    <row r="5" spans="1:11" ht="39.75">
      <c r="A5" s="598"/>
      <c r="B5" s="598"/>
      <c r="C5" s="598"/>
      <c r="D5" s="598"/>
      <c r="E5" s="598"/>
      <c r="F5" s="598"/>
      <c r="G5" s="598"/>
      <c r="H5" s="598"/>
      <c r="I5" s="598"/>
      <c r="J5" s="598"/>
      <c r="K5" s="598"/>
    </row>
    <row r="6" spans="1:11" ht="54">
      <c r="A6" s="601" t="s">
        <v>2189</v>
      </c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9" spans="1:11" ht="39.75">
      <c r="E9" s="1609"/>
      <c r="F9" s="1610"/>
      <c r="G9" s="1610"/>
    </row>
    <row r="10" spans="1:11">
      <c r="A10" s="276"/>
    </row>
    <row r="12" spans="1:11" ht="54">
      <c r="C12" s="601"/>
      <c r="D12" s="601"/>
      <c r="E12" s="601"/>
      <c r="F12" s="601"/>
      <c r="G12" s="601"/>
      <c r="H12" s="601"/>
      <c r="I12" s="601"/>
      <c r="J12" s="601"/>
    </row>
    <row r="21" spans="1:12">
      <c r="C21" s="276"/>
    </row>
    <row r="22" spans="1:12" ht="45">
      <c r="C22" s="602" t="s">
        <v>398</v>
      </c>
    </row>
    <row r="23" spans="1:12" ht="45">
      <c r="A23" s="602" t="s">
        <v>2190</v>
      </c>
      <c r="D23" s="602"/>
      <c r="E23" s="602"/>
      <c r="F23" s="602"/>
      <c r="G23" s="602"/>
      <c r="H23" s="602"/>
      <c r="I23" s="602"/>
      <c r="J23" s="602"/>
      <c r="K23" s="602"/>
      <c r="L23" s="602"/>
    </row>
    <row r="26" spans="1:12" ht="45">
      <c r="B26" s="602"/>
      <c r="C26" s="602"/>
      <c r="D26" s="602"/>
      <c r="E26" s="602"/>
      <c r="F26" s="602"/>
      <c r="G26" s="602"/>
      <c r="H26" s="602"/>
      <c r="I26" s="602"/>
      <c r="J26" s="602"/>
      <c r="K26" s="602"/>
    </row>
  </sheetData>
  <mergeCells count="1">
    <mergeCell ref="E9:G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99"/>
  <sheetViews>
    <sheetView topLeftCell="A199" zoomScale="115" zoomScaleNormal="115" workbookViewId="0">
      <selection activeCell="E44" sqref="E44"/>
    </sheetView>
  </sheetViews>
  <sheetFormatPr defaultRowHeight="24"/>
  <cols>
    <col min="1" max="1" width="4.75" style="1" customWidth="1"/>
    <col min="2" max="2" width="3.75" style="1" customWidth="1"/>
    <col min="3" max="3" width="9" style="1"/>
    <col min="4" max="5" width="14.125" style="1" customWidth="1"/>
    <col min="6" max="6" width="12.625" style="1" customWidth="1"/>
    <col min="7" max="7" width="13.125" style="1" customWidth="1"/>
    <col min="8" max="8" width="14.25" style="1" customWidth="1"/>
    <col min="9" max="16384" width="9" style="1"/>
  </cols>
  <sheetData>
    <row r="1" spans="1:13" ht="27.75">
      <c r="A1" s="1425" t="s">
        <v>0</v>
      </c>
      <c r="B1" s="1425"/>
      <c r="C1" s="1425"/>
      <c r="D1" s="1425"/>
      <c r="E1" s="1425"/>
      <c r="F1" s="1425"/>
      <c r="G1" s="1425"/>
      <c r="H1" s="1425"/>
    </row>
    <row r="2" spans="1:13" ht="28.5" customHeight="1">
      <c r="A2" s="1425" t="s">
        <v>1</v>
      </c>
      <c r="B2" s="1425"/>
      <c r="C2" s="1425"/>
      <c r="D2" s="1425"/>
      <c r="E2" s="1425"/>
      <c r="F2" s="1425"/>
      <c r="G2" s="1425"/>
      <c r="H2" s="1425"/>
    </row>
    <row r="3" spans="1:13">
      <c r="A3" s="2" t="s">
        <v>2</v>
      </c>
    </row>
    <row r="4" spans="1:13">
      <c r="B4" s="2" t="s">
        <v>3</v>
      </c>
    </row>
    <row r="12" spans="1:13">
      <c r="M12" s="173"/>
    </row>
    <row r="20" spans="1:16">
      <c r="B20" s="2" t="s">
        <v>4</v>
      </c>
    </row>
    <row r="21" spans="1:16">
      <c r="C21" s="1" t="s">
        <v>7</v>
      </c>
    </row>
    <row r="22" spans="1:16">
      <c r="C22" s="1" t="s">
        <v>8</v>
      </c>
    </row>
    <row r="23" spans="1:16">
      <c r="A23" s="1" t="s">
        <v>9</v>
      </c>
    </row>
    <row r="24" spans="1:16">
      <c r="C24" s="2" t="s">
        <v>20</v>
      </c>
      <c r="D24" s="3" t="s">
        <v>369</v>
      </c>
      <c r="E24" s="3" t="s">
        <v>370</v>
      </c>
      <c r="F24" s="3"/>
      <c r="G24" s="3" t="s">
        <v>371</v>
      </c>
      <c r="I24" s="3"/>
      <c r="J24" s="3"/>
      <c r="K24" s="3"/>
      <c r="L24" s="3"/>
      <c r="M24" s="3"/>
      <c r="N24" s="3"/>
      <c r="P24" s="3"/>
    </row>
    <row r="25" spans="1:16">
      <c r="B25"/>
      <c r="C25" s="174"/>
      <c r="D25" s="3" t="s">
        <v>372</v>
      </c>
      <c r="E25" s="3" t="s">
        <v>373</v>
      </c>
      <c r="F25" s="3"/>
      <c r="G25" s="3" t="s">
        <v>374</v>
      </c>
      <c r="I25" s="3"/>
      <c r="J25" s="3"/>
      <c r="K25" s="3"/>
      <c r="L25" s="3"/>
      <c r="M25" s="3"/>
      <c r="N25" s="3"/>
      <c r="P25" s="3"/>
    </row>
    <row r="26" spans="1:16">
      <c r="B26"/>
      <c r="C26" s="174"/>
      <c r="D26" s="3" t="s">
        <v>375</v>
      </c>
      <c r="E26" s="3" t="s">
        <v>376</v>
      </c>
      <c r="F26" s="3"/>
      <c r="G26" s="3" t="s">
        <v>371</v>
      </c>
      <c r="I26" s="3"/>
      <c r="J26" s="3"/>
      <c r="K26" s="3"/>
      <c r="L26" s="3"/>
      <c r="M26" s="3"/>
      <c r="N26" s="3"/>
      <c r="P26" s="3"/>
    </row>
    <row r="27" spans="1:16">
      <c r="B27"/>
      <c r="C27" s="174"/>
      <c r="D27" s="3" t="s">
        <v>377</v>
      </c>
      <c r="E27" s="3" t="s">
        <v>378</v>
      </c>
      <c r="F27" s="3"/>
      <c r="G27" s="3" t="s">
        <v>374</v>
      </c>
      <c r="I27" s="3"/>
      <c r="J27" s="3"/>
      <c r="K27" s="3"/>
      <c r="L27" s="3"/>
      <c r="M27" s="3"/>
      <c r="N27" s="3"/>
      <c r="P27" s="3"/>
    </row>
    <row r="28" spans="1:16">
      <c r="B28" s="2" t="s">
        <v>5</v>
      </c>
      <c r="C28" s="174"/>
      <c r="E28"/>
    </row>
    <row r="29" spans="1:16">
      <c r="B29" s="40"/>
      <c r="C29" s="278" t="s">
        <v>2346</v>
      </c>
    </row>
    <row r="30" spans="1:16">
      <c r="A30" s="278" t="s">
        <v>2356</v>
      </c>
    </row>
    <row r="31" spans="1:16">
      <c r="A31" s="1" t="s">
        <v>996</v>
      </c>
    </row>
    <row r="32" spans="1:16">
      <c r="B32" s="2" t="s">
        <v>6</v>
      </c>
      <c r="F32" s="3"/>
      <c r="H32" s="3"/>
    </row>
    <row r="33" spans="1:8">
      <c r="C33" s="3" t="s">
        <v>2349</v>
      </c>
      <c r="G33" s="3"/>
      <c r="H33" s="3"/>
    </row>
    <row r="34" spans="1:8">
      <c r="A34" s="3" t="s">
        <v>2347</v>
      </c>
      <c r="F34" s="3"/>
      <c r="G34" s="3"/>
      <c r="H34" s="3"/>
    </row>
    <row r="35" spans="1:8">
      <c r="B35" s="2" t="s">
        <v>11</v>
      </c>
      <c r="F35" s="3"/>
      <c r="H35" s="3"/>
    </row>
    <row r="36" spans="1:8">
      <c r="C36" s="3" t="s">
        <v>2350</v>
      </c>
      <c r="G36" s="3"/>
      <c r="H36" s="3"/>
    </row>
    <row r="37" spans="1:8">
      <c r="A37" s="3" t="s">
        <v>2348</v>
      </c>
      <c r="H37" s="3"/>
    </row>
    <row r="38" spans="1:8">
      <c r="C38" s="3" t="s">
        <v>997</v>
      </c>
      <c r="H38" s="3"/>
    </row>
    <row r="39" spans="1:8">
      <c r="A39" s="3" t="s">
        <v>2998</v>
      </c>
      <c r="D39" s="3"/>
      <c r="H39" s="3"/>
    </row>
    <row r="40" spans="1:8">
      <c r="A40" s="3"/>
      <c r="C40" s="278" t="s">
        <v>2351</v>
      </c>
      <c r="D40" s="3"/>
      <c r="H40" s="3"/>
    </row>
    <row r="41" spans="1:8">
      <c r="A41" s="3" t="s">
        <v>998</v>
      </c>
      <c r="D41" s="3"/>
      <c r="H41" s="3"/>
    </row>
    <row r="42" spans="1:8">
      <c r="C42" s="3" t="s">
        <v>2352</v>
      </c>
      <c r="H42" s="3"/>
    </row>
    <row r="43" spans="1:8">
      <c r="A43" s="632" t="s">
        <v>2353</v>
      </c>
      <c r="D43" s="3"/>
      <c r="H43" s="3"/>
    </row>
    <row r="44" spans="1:8">
      <c r="A44" s="3" t="s">
        <v>2355</v>
      </c>
      <c r="D44" s="3"/>
      <c r="H44" s="3"/>
    </row>
    <row r="45" spans="1:8">
      <c r="A45" s="3" t="s">
        <v>2354</v>
      </c>
      <c r="D45" s="3"/>
      <c r="H45" s="3"/>
    </row>
    <row r="46" spans="1:8">
      <c r="B46" s="2" t="s">
        <v>12</v>
      </c>
      <c r="F46" s="3"/>
      <c r="H46" s="3"/>
    </row>
    <row r="47" spans="1:8">
      <c r="C47" s="3" t="s">
        <v>10</v>
      </c>
    </row>
    <row r="48" spans="1:8">
      <c r="A48" s="2" t="s">
        <v>13</v>
      </c>
      <c r="B48" s="2"/>
    </row>
    <row r="49" spans="1:8">
      <c r="A49" s="2"/>
      <c r="B49" s="2" t="s">
        <v>14</v>
      </c>
    </row>
    <row r="50" spans="1:8">
      <c r="C50" s="1" t="s">
        <v>15</v>
      </c>
    </row>
    <row r="51" spans="1:8">
      <c r="B51" s="15" t="s">
        <v>17</v>
      </c>
    </row>
    <row r="52" spans="1:8">
      <c r="C52" s="1" t="s">
        <v>16</v>
      </c>
    </row>
    <row r="53" spans="1:8">
      <c r="A53" s="2" t="s">
        <v>18</v>
      </c>
      <c r="B53" s="2"/>
    </row>
    <row r="54" spans="1:8">
      <c r="A54" s="2"/>
      <c r="B54" s="2" t="s">
        <v>19</v>
      </c>
    </row>
    <row r="55" spans="1:8">
      <c r="C55" s="1415" t="s">
        <v>21</v>
      </c>
      <c r="D55" s="1416"/>
      <c r="E55" s="1415" t="s">
        <v>22</v>
      </c>
      <c r="F55" s="1426" t="s">
        <v>23</v>
      </c>
      <c r="G55" s="1427"/>
      <c r="H55" s="1428"/>
    </row>
    <row r="56" spans="1:8">
      <c r="C56" s="1429"/>
      <c r="D56" s="1430"/>
      <c r="E56" s="1429"/>
      <c r="F56" s="542" t="s">
        <v>24</v>
      </c>
      <c r="G56" s="542" t="s">
        <v>25</v>
      </c>
      <c r="H56" s="442" t="s">
        <v>26</v>
      </c>
    </row>
    <row r="57" spans="1:8">
      <c r="C57" s="12" t="s">
        <v>27</v>
      </c>
      <c r="D57" s="12"/>
      <c r="E57" s="13">
        <v>257</v>
      </c>
      <c r="F57" s="13">
        <v>365</v>
      </c>
      <c r="G57" s="13">
        <v>362</v>
      </c>
      <c r="H57" s="7">
        <f>F57+G57</f>
        <v>727</v>
      </c>
    </row>
    <row r="58" spans="1:8">
      <c r="C58" s="12" t="s">
        <v>28</v>
      </c>
      <c r="D58" s="12"/>
      <c r="E58" s="13">
        <v>129</v>
      </c>
      <c r="F58" s="13">
        <v>213</v>
      </c>
      <c r="G58" s="13">
        <v>227</v>
      </c>
      <c r="H58" s="7">
        <f t="shared" ref="H58:H73" si="0">F58+G58</f>
        <v>440</v>
      </c>
    </row>
    <row r="59" spans="1:8">
      <c r="C59" s="12" t="s">
        <v>29</v>
      </c>
      <c r="D59" s="12"/>
      <c r="E59" s="13">
        <v>203</v>
      </c>
      <c r="F59" s="13">
        <v>389</v>
      </c>
      <c r="G59" s="13">
        <v>379</v>
      </c>
      <c r="H59" s="7">
        <f t="shared" si="0"/>
        <v>768</v>
      </c>
    </row>
    <row r="60" spans="1:8">
      <c r="C60" s="12" t="s">
        <v>30</v>
      </c>
      <c r="D60" s="12"/>
      <c r="E60" s="13">
        <v>207</v>
      </c>
      <c r="F60" s="13">
        <v>349</v>
      </c>
      <c r="G60" s="13">
        <v>343</v>
      </c>
      <c r="H60" s="7">
        <f t="shared" si="0"/>
        <v>692</v>
      </c>
    </row>
    <row r="61" spans="1:8">
      <c r="C61" s="12" t="s">
        <v>31</v>
      </c>
      <c r="D61" s="12"/>
      <c r="E61" s="13">
        <v>133</v>
      </c>
      <c r="F61" s="13">
        <v>239</v>
      </c>
      <c r="G61" s="13">
        <v>251</v>
      </c>
      <c r="H61" s="7">
        <f t="shared" si="0"/>
        <v>490</v>
      </c>
    </row>
    <row r="62" spans="1:8">
      <c r="C62" s="12" t="s">
        <v>32</v>
      </c>
      <c r="D62" s="12"/>
      <c r="E62" s="13">
        <v>120</v>
      </c>
      <c r="F62" s="13">
        <v>215</v>
      </c>
      <c r="G62" s="13">
        <v>232</v>
      </c>
      <c r="H62" s="7">
        <f t="shared" si="0"/>
        <v>447</v>
      </c>
    </row>
    <row r="63" spans="1:8">
      <c r="C63" s="1415" t="s">
        <v>21</v>
      </c>
      <c r="D63" s="1416"/>
      <c r="E63" s="1415" t="s">
        <v>22</v>
      </c>
      <c r="F63" s="1426" t="s">
        <v>23</v>
      </c>
      <c r="G63" s="1427"/>
      <c r="H63" s="1428"/>
    </row>
    <row r="64" spans="1:8">
      <c r="C64" s="1429"/>
      <c r="D64" s="1430"/>
      <c r="E64" s="1429"/>
      <c r="F64" s="542" t="s">
        <v>24</v>
      </c>
      <c r="G64" s="542" t="s">
        <v>25</v>
      </c>
      <c r="H64" s="442" t="s">
        <v>26</v>
      </c>
    </row>
    <row r="65" spans="1:8">
      <c r="C65" s="12" t="s">
        <v>33</v>
      </c>
      <c r="D65" s="12"/>
      <c r="E65" s="13">
        <v>223</v>
      </c>
      <c r="F65" s="13">
        <v>367</v>
      </c>
      <c r="G65" s="13">
        <v>389</v>
      </c>
      <c r="H65" s="7">
        <f t="shared" si="0"/>
        <v>756</v>
      </c>
    </row>
    <row r="66" spans="1:8">
      <c r="C66" s="12" t="s">
        <v>34</v>
      </c>
      <c r="D66" s="12"/>
      <c r="E66" s="13">
        <v>290</v>
      </c>
      <c r="F66" s="13">
        <v>325</v>
      </c>
      <c r="G66" s="13">
        <v>328</v>
      </c>
      <c r="H66" s="7">
        <f t="shared" si="0"/>
        <v>653</v>
      </c>
    </row>
    <row r="67" spans="1:8">
      <c r="C67" s="12" t="s">
        <v>35</v>
      </c>
      <c r="D67" s="12"/>
      <c r="E67" s="13">
        <v>147</v>
      </c>
      <c r="F67" s="13">
        <v>288</v>
      </c>
      <c r="G67" s="13">
        <v>269</v>
      </c>
      <c r="H67" s="7">
        <f t="shared" si="0"/>
        <v>557</v>
      </c>
    </row>
    <row r="68" spans="1:8">
      <c r="C68" s="12" t="s">
        <v>36</v>
      </c>
      <c r="D68" s="12"/>
      <c r="E68" s="13">
        <v>200</v>
      </c>
      <c r="F68" s="13">
        <v>361</v>
      </c>
      <c r="G68" s="13">
        <v>362</v>
      </c>
      <c r="H68" s="7">
        <f t="shared" si="0"/>
        <v>723</v>
      </c>
    </row>
    <row r="69" spans="1:8">
      <c r="C69" s="12" t="s">
        <v>37</v>
      </c>
      <c r="D69" s="12"/>
      <c r="E69" s="13">
        <v>390</v>
      </c>
      <c r="F69" s="13">
        <v>424</v>
      </c>
      <c r="G69" s="13">
        <v>436</v>
      </c>
      <c r="H69" s="7">
        <f t="shared" si="0"/>
        <v>860</v>
      </c>
    </row>
    <row r="70" spans="1:8">
      <c r="C70" s="12" t="s">
        <v>38</v>
      </c>
      <c r="D70" s="12"/>
      <c r="E70" s="13">
        <v>162</v>
      </c>
      <c r="F70" s="13">
        <v>286</v>
      </c>
      <c r="G70" s="13">
        <v>288</v>
      </c>
      <c r="H70" s="7">
        <f t="shared" si="0"/>
        <v>574</v>
      </c>
    </row>
    <row r="71" spans="1:8">
      <c r="C71" s="12" t="s">
        <v>39</v>
      </c>
      <c r="D71" s="12"/>
      <c r="E71" s="13">
        <v>293</v>
      </c>
      <c r="F71" s="13">
        <v>379</v>
      </c>
      <c r="G71" s="13">
        <v>344</v>
      </c>
      <c r="H71" s="7">
        <f t="shared" si="0"/>
        <v>723</v>
      </c>
    </row>
    <row r="72" spans="1:8">
      <c r="C72" s="12" t="s">
        <v>40</v>
      </c>
      <c r="D72" s="12"/>
      <c r="E72" s="13">
        <v>86</v>
      </c>
      <c r="F72" s="13">
        <v>100</v>
      </c>
      <c r="G72" s="13">
        <v>83</v>
      </c>
      <c r="H72" s="7">
        <f t="shared" si="0"/>
        <v>183</v>
      </c>
    </row>
    <row r="73" spans="1:8">
      <c r="C73" s="12" t="s">
        <v>41</v>
      </c>
      <c r="D73" s="12"/>
      <c r="E73" s="13">
        <v>141</v>
      </c>
      <c r="F73" s="13">
        <v>225</v>
      </c>
      <c r="G73" s="13">
        <v>261</v>
      </c>
      <c r="H73" s="7">
        <f t="shared" si="0"/>
        <v>486</v>
      </c>
    </row>
    <row r="74" spans="1:8">
      <c r="C74" s="1413" t="s">
        <v>26</v>
      </c>
      <c r="D74" s="1413"/>
      <c r="E74" s="14">
        <f>SUM(E65:E73,E57:E62)</f>
        <v>2981</v>
      </c>
      <c r="F74" s="14">
        <v>4525</v>
      </c>
      <c r="G74" s="14">
        <v>4554</v>
      </c>
      <c r="H74" s="14">
        <f>F74+G74</f>
        <v>9079</v>
      </c>
    </row>
    <row r="75" spans="1:8" ht="13.5" customHeight="1">
      <c r="C75" s="11"/>
      <c r="D75" s="11"/>
      <c r="E75" s="8"/>
      <c r="F75" s="8"/>
      <c r="G75" s="8"/>
      <c r="H75" s="10"/>
    </row>
    <row r="76" spans="1:8">
      <c r="C76" s="3" t="s">
        <v>1619</v>
      </c>
      <c r="D76" s="3"/>
      <c r="E76" s="3"/>
      <c r="F76" s="3"/>
      <c r="G76" s="3"/>
      <c r="H76" s="3"/>
    </row>
    <row r="77" spans="1:8">
      <c r="A77" s="2" t="s">
        <v>42</v>
      </c>
    </row>
    <row r="78" spans="1:8">
      <c r="B78" s="2" t="s">
        <v>43</v>
      </c>
    </row>
    <row r="79" spans="1:8">
      <c r="C79" s="3" t="s">
        <v>51</v>
      </c>
      <c r="E79" s="1" t="s">
        <v>44</v>
      </c>
    </row>
    <row r="80" spans="1:8">
      <c r="C80" s="3" t="s">
        <v>52</v>
      </c>
      <c r="E80" s="1" t="s">
        <v>45</v>
      </c>
    </row>
    <row r="81" spans="2:8">
      <c r="C81" s="3" t="s">
        <v>53</v>
      </c>
      <c r="E81" s="1" t="s">
        <v>46</v>
      </c>
    </row>
    <row r="82" spans="2:8">
      <c r="C82" s="3" t="s">
        <v>54</v>
      </c>
      <c r="E82" s="1" t="s">
        <v>47</v>
      </c>
    </row>
    <row r="83" spans="2:8">
      <c r="C83" s="3" t="s">
        <v>55</v>
      </c>
    </row>
    <row r="84" spans="2:8">
      <c r="C84" s="3" t="s">
        <v>56</v>
      </c>
      <c r="E84" s="1" t="s">
        <v>48</v>
      </c>
    </row>
    <row r="85" spans="2:8">
      <c r="B85" s="2" t="s">
        <v>49</v>
      </c>
    </row>
    <row r="86" spans="2:8">
      <c r="C86" s="1" t="s">
        <v>50</v>
      </c>
    </row>
    <row r="87" spans="2:8">
      <c r="C87" s="3" t="s">
        <v>57</v>
      </c>
    </row>
    <row r="88" spans="2:8">
      <c r="C88" s="3" t="s">
        <v>58</v>
      </c>
    </row>
    <row r="89" spans="2:8">
      <c r="C89" s="3" t="s">
        <v>59</v>
      </c>
    </row>
    <row r="90" spans="2:8">
      <c r="B90" s="2" t="s">
        <v>60</v>
      </c>
    </row>
    <row r="91" spans="2:8">
      <c r="C91" s="1" t="s">
        <v>78</v>
      </c>
    </row>
    <row r="92" spans="2:8">
      <c r="C92" s="1" t="s">
        <v>79</v>
      </c>
    </row>
    <row r="93" spans="2:8" s="278" customFormat="1"/>
    <row r="94" spans="2:8" s="278" customFormat="1"/>
    <row r="95" spans="2:8" s="278" customFormat="1">
      <c r="B95" s="2" t="s">
        <v>62</v>
      </c>
      <c r="C95" s="1"/>
      <c r="D95" s="1"/>
      <c r="E95" s="1"/>
      <c r="F95" s="1"/>
      <c r="G95" s="1"/>
      <c r="H95" s="1"/>
    </row>
    <row r="96" spans="2:8" s="278" customFormat="1">
      <c r="B96" s="1"/>
      <c r="C96" s="1" t="s">
        <v>72</v>
      </c>
      <c r="D96" s="1"/>
      <c r="E96" s="1"/>
      <c r="F96" s="1"/>
      <c r="G96" s="1"/>
      <c r="H96" s="1"/>
    </row>
    <row r="97" spans="1:8">
      <c r="B97" s="2" t="s">
        <v>61</v>
      </c>
    </row>
    <row r="98" spans="1:8">
      <c r="C98" s="1" t="s">
        <v>64</v>
      </c>
    </row>
    <row r="99" spans="1:8">
      <c r="C99" s="1" t="s">
        <v>65</v>
      </c>
    </row>
    <row r="100" spans="1:8">
      <c r="C100" s="1" t="s">
        <v>63</v>
      </c>
      <c r="H100" s="443"/>
    </row>
    <row r="101" spans="1:8" s="278" customFormat="1">
      <c r="C101" s="278" t="s">
        <v>1610</v>
      </c>
      <c r="H101" s="443"/>
    </row>
    <row r="102" spans="1:8">
      <c r="A102" s="2" t="s">
        <v>66</v>
      </c>
    </row>
    <row r="103" spans="1:8">
      <c r="B103" s="2" t="s">
        <v>67</v>
      </c>
    </row>
    <row r="104" spans="1:8">
      <c r="C104" s="1" t="s">
        <v>73</v>
      </c>
    </row>
    <row r="105" spans="1:8">
      <c r="C105" s="278" t="s">
        <v>1612</v>
      </c>
    </row>
    <row r="106" spans="1:8">
      <c r="C106" s="278" t="s">
        <v>1613</v>
      </c>
    </row>
    <row r="107" spans="1:8">
      <c r="C107" s="278" t="s">
        <v>1611</v>
      </c>
    </row>
    <row r="108" spans="1:8">
      <c r="B108" s="2" t="s">
        <v>68</v>
      </c>
    </row>
    <row r="109" spans="1:8">
      <c r="C109" s="1" t="s">
        <v>80</v>
      </c>
    </row>
    <row r="110" spans="1:8">
      <c r="A110" s="278" t="s">
        <v>1614</v>
      </c>
    </row>
    <row r="111" spans="1:8">
      <c r="B111" s="2" t="s">
        <v>69</v>
      </c>
    </row>
    <row r="112" spans="1:8">
      <c r="C112" s="3" t="s">
        <v>2357</v>
      </c>
    </row>
    <row r="113" spans="1:20">
      <c r="A113" s="3" t="s">
        <v>2358</v>
      </c>
    </row>
    <row r="114" spans="1:20">
      <c r="A114" s="3" t="s">
        <v>2359</v>
      </c>
    </row>
    <row r="115" spans="1:20">
      <c r="B115" s="2" t="s">
        <v>70</v>
      </c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>
      <c r="B116" s="2"/>
      <c r="C116" s="3" t="s">
        <v>2361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>
      <c r="A117" s="3" t="s">
        <v>2360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>
      <c r="B118" s="2" t="s">
        <v>71</v>
      </c>
      <c r="L118" s="3"/>
      <c r="M118" s="3"/>
      <c r="N118" s="3"/>
      <c r="O118" s="3"/>
    </row>
    <row r="119" spans="1:20">
      <c r="C119" s="278" t="s">
        <v>1615</v>
      </c>
    </row>
    <row r="120" spans="1:20" s="278" customFormat="1">
      <c r="C120" s="278" t="s">
        <v>1616</v>
      </c>
    </row>
    <row r="121" spans="1:20">
      <c r="A121" s="2" t="s">
        <v>74</v>
      </c>
      <c r="B121" s="2"/>
    </row>
    <row r="122" spans="1:20">
      <c r="A122" s="2"/>
      <c r="B122" s="2" t="s">
        <v>75</v>
      </c>
    </row>
    <row r="123" spans="1:20">
      <c r="C123" s="3" t="s">
        <v>2362</v>
      </c>
      <c r="J123" s="3"/>
      <c r="K123" s="3"/>
      <c r="M123" s="3"/>
    </row>
    <row r="124" spans="1:20" s="278" customFormat="1">
      <c r="C124" s="3"/>
      <c r="J124" s="3"/>
      <c r="K124" s="3"/>
      <c r="M124" s="3"/>
    </row>
    <row r="125" spans="1:20" s="278" customFormat="1">
      <c r="C125" s="3"/>
      <c r="J125" s="3"/>
      <c r="K125" s="3"/>
      <c r="M125" s="3"/>
    </row>
    <row r="126" spans="1:20" s="278" customFormat="1">
      <c r="A126" s="3"/>
      <c r="B126" s="2" t="s">
        <v>76</v>
      </c>
      <c r="C126" s="1"/>
      <c r="D126" s="1"/>
      <c r="E126" s="1"/>
      <c r="F126" s="1"/>
      <c r="G126" s="1"/>
      <c r="H126" s="1"/>
      <c r="J126" s="3"/>
      <c r="K126" s="3"/>
      <c r="L126" s="3"/>
      <c r="M126" s="3"/>
    </row>
    <row r="127" spans="1:20" s="278" customFormat="1">
      <c r="A127" s="3"/>
      <c r="B127" s="1"/>
      <c r="C127" s="1" t="s">
        <v>82</v>
      </c>
      <c r="D127" s="1"/>
      <c r="E127" s="1"/>
      <c r="F127" s="1"/>
      <c r="G127" s="1"/>
      <c r="H127" s="1"/>
      <c r="J127" s="3"/>
      <c r="K127" s="3"/>
      <c r="L127" s="3"/>
      <c r="M127" s="3"/>
    </row>
    <row r="128" spans="1:20">
      <c r="B128" s="2" t="s">
        <v>77</v>
      </c>
    </row>
    <row r="129" spans="1:8">
      <c r="C129" s="1" t="s">
        <v>959</v>
      </c>
    </row>
    <row r="130" spans="1:8">
      <c r="A130" s="1" t="s">
        <v>960</v>
      </c>
    </row>
    <row r="131" spans="1:8">
      <c r="B131" s="2" t="s">
        <v>993</v>
      </c>
    </row>
    <row r="132" spans="1:8">
      <c r="C132" s="1" t="s">
        <v>81</v>
      </c>
    </row>
    <row r="133" spans="1:8">
      <c r="B133" s="2" t="s">
        <v>994</v>
      </c>
    </row>
    <row r="134" spans="1:8">
      <c r="C134" s="1" t="s">
        <v>961</v>
      </c>
    </row>
    <row r="135" spans="1:8">
      <c r="C135" s="1" t="s">
        <v>963</v>
      </c>
    </row>
    <row r="136" spans="1:8">
      <c r="C136" s="1" t="s">
        <v>962</v>
      </c>
    </row>
    <row r="137" spans="1:8">
      <c r="C137" s="1" t="s">
        <v>964</v>
      </c>
    </row>
    <row r="138" spans="1:8">
      <c r="B138" s="2" t="s">
        <v>995</v>
      </c>
    </row>
    <row r="139" spans="1:8">
      <c r="C139" s="3" t="s">
        <v>84</v>
      </c>
      <c r="D139" s="3"/>
      <c r="F139" s="3"/>
    </row>
    <row r="140" spans="1:8">
      <c r="A140" s="3" t="s">
        <v>83</v>
      </c>
      <c r="D140" s="3"/>
      <c r="E140" s="3"/>
      <c r="F140" s="3"/>
    </row>
    <row r="141" spans="1:8">
      <c r="A141" s="24" t="s">
        <v>1060</v>
      </c>
      <c r="D141" s="3"/>
      <c r="E141" s="3"/>
      <c r="F141" s="3"/>
    </row>
    <row r="142" spans="1:8" s="278" customFormat="1">
      <c r="A142" s="24"/>
      <c r="B142" s="277" t="s">
        <v>1627</v>
      </c>
      <c r="C142" s="277"/>
      <c r="D142" s="3"/>
      <c r="E142" s="3"/>
      <c r="F142" s="3"/>
    </row>
    <row r="143" spans="1:8">
      <c r="A143" s="24"/>
      <c r="B143" s="277"/>
      <c r="C143" s="277" t="s">
        <v>1628</v>
      </c>
      <c r="D143" s="3"/>
      <c r="E143" s="3"/>
      <c r="F143" s="3"/>
    </row>
    <row r="144" spans="1:8">
      <c r="A144" s="1423" t="s">
        <v>1620</v>
      </c>
      <c r="B144" s="1423"/>
      <c r="C144" s="1423"/>
      <c r="D144" s="1423"/>
      <c r="E144" s="457" t="s">
        <v>88</v>
      </c>
      <c r="F144" s="390" t="s">
        <v>1621</v>
      </c>
      <c r="G144" s="458" t="s">
        <v>1622</v>
      </c>
      <c r="H144" s="395" t="s">
        <v>1623</v>
      </c>
    </row>
    <row r="145" spans="1:9">
      <c r="A145" s="1424"/>
      <c r="B145" s="1424"/>
      <c r="C145" s="1424"/>
      <c r="D145" s="1424"/>
      <c r="E145" s="459" t="s">
        <v>1639</v>
      </c>
      <c r="F145" s="390" t="s">
        <v>1624</v>
      </c>
      <c r="G145" s="395" t="s">
        <v>1625</v>
      </c>
      <c r="H145" s="395" t="s">
        <v>1625</v>
      </c>
    </row>
    <row r="146" spans="1:9">
      <c r="A146" s="447" t="s">
        <v>1626</v>
      </c>
      <c r="B146" s="446"/>
      <c r="C146" s="1421" t="s">
        <v>1629</v>
      </c>
      <c r="D146" s="1422"/>
      <c r="E146" s="450"/>
      <c r="F146" s="13"/>
      <c r="G146" s="394"/>
      <c r="H146" s="445"/>
      <c r="I146" s="52"/>
    </row>
    <row r="147" spans="1:9">
      <c r="A147" s="448"/>
      <c r="B147" s="633"/>
      <c r="C147" s="1421" t="s">
        <v>1633</v>
      </c>
      <c r="D147" s="1422"/>
      <c r="E147" s="449">
        <v>179</v>
      </c>
      <c r="F147" s="426">
        <v>500</v>
      </c>
      <c r="G147" s="469">
        <v>1500</v>
      </c>
      <c r="H147" s="468">
        <v>3000</v>
      </c>
      <c r="I147" s="52"/>
    </row>
    <row r="148" spans="1:9">
      <c r="A148" s="451" t="s">
        <v>1630</v>
      </c>
      <c r="B148" s="634"/>
      <c r="C148" s="453" t="s">
        <v>1681</v>
      </c>
      <c r="D148" s="454"/>
      <c r="E148" s="13">
        <v>10</v>
      </c>
      <c r="F148" s="464">
        <v>1000</v>
      </c>
      <c r="G148" s="463">
        <v>3500</v>
      </c>
      <c r="H148" s="463">
        <v>6500</v>
      </c>
      <c r="I148" s="52"/>
    </row>
    <row r="149" spans="1:9">
      <c r="A149" s="451" t="s">
        <v>1631</v>
      </c>
      <c r="B149" s="634"/>
      <c r="C149" s="453" t="s">
        <v>1634</v>
      </c>
      <c r="D149" s="454"/>
      <c r="E149" s="13">
        <v>10</v>
      </c>
      <c r="F149" s="464">
        <v>10000</v>
      </c>
      <c r="G149" s="463">
        <v>3500</v>
      </c>
      <c r="H149" s="463">
        <v>6500</v>
      </c>
      <c r="I149" s="52"/>
    </row>
    <row r="150" spans="1:9">
      <c r="A150" s="452"/>
      <c r="B150" s="635"/>
      <c r="C150" s="453" t="s">
        <v>1635</v>
      </c>
      <c r="D150" s="454"/>
      <c r="E150" s="13"/>
      <c r="F150" s="13"/>
      <c r="G150" s="445"/>
      <c r="H150" s="445"/>
      <c r="I150" s="52"/>
    </row>
    <row r="151" spans="1:9">
      <c r="A151" s="452"/>
      <c r="B151" s="635"/>
      <c r="C151" s="453" t="s">
        <v>1636</v>
      </c>
      <c r="D151" s="454"/>
      <c r="E151" s="13">
        <v>5</v>
      </c>
      <c r="F151" s="464">
        <v>3000</v>
      </c>
      <c r="G151" s="463">
        <v>2000</v>
      </c>
      <c r="H151" s="463">
        <v>5000</v>
      </c>
      <c r="I151" s="52"/>
    </row>
    <row r="152" spans="1:9">
      <c r="A152" s="455" t="s">
        <v>1632</v>
      </c>
      <c r="B152" s="636"/>
      <c r="C152" s="453" t="s">
        <v>1637</v>
      </c>
      <c r="D152" s="454"/>
      <c r="E152" s="13"/>
      <c r="F152" s="13"/>
      <c r="G152" s="445"/>
      <c r="H152" s="445"/>
      <c r="I152" s="52"/>
    </row>
    <row r="153" spans="1:9" s="278" customFormat="1">
      <c r="A153" s="16"/>
      <c r="B153" s="345"/>
      <c r="C153" s="460"/>
      <c r="D153" s="461"/>
      <c r="E153" s="462"/>
      <c r="F153" s="462"/>
      <c r="G153" s="553"/>
      <c r="H153" s="553"/>
      <c r="I153" s="557"/>
    </row>
    <row r="154" spans="1:9" s="278" customFormat="1">
      <c r="A154" s="16"/>
      <c r="B154" s="345"/>
      <c r="C154" s="460"/>
      <c r="D154" s="461"/>
      <c r="E154" s="462"/>
      <c r="F154" s="462"/>
      <c r="G154" s="553"/>
      <c r="H154" s="553"/>
      <c r="I154" s="557"/>
    </row>
    <row r="155" spans="1:9" s="278" customFormat="1">
      <c r="A155" s="16"/>
      <c r="B155" s="345"/>
      <c r="C155" s="460"/>
      <c r="D155" s="461"/>
      <c r="E155" s="462"/>
      <c r="F155" s="462"/>
      <c r="G155" s="553"/>
      <c r="H155" s="553"/>
      <c r="I155" s="557"/>
    </row>
    <row r="156" spans="1:9" s="278" customFormat="1">
      <c r="A156" s="16"/>
      <c r="B156" s="345"/>
      <c r="C156" s="460"/>
      <c r="D156" s="461"/>
      <c r="E156" s="462"/>
      <c r="F156" s="462"/>
      <c r="G156" s="553"/>
      <c r="H156" s="553"/>
      <c r="I156" s="557"/>
    </row>
    <row r="157" spans="1:9" s="278" customFormat="1">
      <c r="A157" s="1415" t="s">
        <v>1650</v>
      </c>
      <c r="B157" s="1416"/>
      <c r="C157" s="1416"/>
      <c r="D157" s="1417"/>
      <c r="E157" s="1413" t="s">
        <v>1657</v>
      </c>
      <c r="F157" s="1413"/>
      <c r="G157" s="1414" t="s">
        <v>1660</v>
      </c>
      <c r="H157" s="1414"/>
      <c r="I157" s="52"/>
    </row>
    <row r="158" spans="1:9" s="278" customFormat="1">
      <c r="A158" s="1418"/>
      <c r="B158" s="1419"/>
      <c r="C158" s="1419"/>
      <c r="D158" s="1420"/>
      <c r="E158" s="542" t="s">
        <v>1658</v>
      </c>
      <c r="F158" s="542" t="s">
        <v>1659</v>
      </c>
      <c r="G158" s="543" t="s">
        <v>557</v>
      </c>
      <c r="H158" s="543" t="s">
        <v>1661</v>
      </c>
      <c r="I158" s="52"/>
    </row>
    <row r="159" spans="1:9" s="278" customFormat="1">
      <c r="A159" s="455" t="s">
        <v>1651</v>
      </c>
      <c r="B159" s="465"/>
      <c r="C159" s="466"/>
      <c r="D159" s="454"/>
      <c r="E159" s="450"/>
      <c r="F159" s="13" t="s">
        <v>1677</v>
      </c>
      <c r="G159" s="394"/>
      <c r="H159" s="13" t="s">
        <v>1677</v>
      </c>
      <c r="I159" s="52"/>
    </row>
    <row r="160" spans="1:9" s="278" customFormat="1">
      <c r="A160" s="455" t="s">
        <v>1652</v>
      </c>
      <c r="B160" s="465"/>
      <c r="C160" s="466"/>
      <c r="D160" s="454"/>
      <c r="E160" s="450"/>
      <c r="F160" s="13" t="s">
        <v>1677</v>
      </c>
      <c r="G160" s="394"/>
      <c r="H160" s="13" t="s">
        <v>1677</v>
      </c>
      <c r="I160" s="52"/>
    </row>
    <row r="161" spans="1:9" s="278" customFormat="1">
      <c r="A161" s="455" t="s">
        <v>1653</v>
      </c>
      <c r="B161" s="465"/>
      <c r="C161" s="466"/>
      <c r="D161" s="454"/>
      <c r="E161" s="450"/>
      <c r="F161" s="13"/>
      <c r="G161" s="394"/>
      <c r="H161" s="445"/>
      <c r="I161" s="52"/>
    </row>
    <row r="162" spans="1:9" s="278" customFormat="1">
      <c r="A162" s="455" t="s">
        <v>1654</v>
      </c>
      <c r="B162" s="465"/>
      <c r="C162" s="466"/>
      <c r="D162" s="454"/>
      <c r="E162" s="450"/>
      <c r="F162" s="13" t="s">
        <v>1677</v>
      </c>
      <c r="G162" s="394"/>
      <c r="H162" s="13" t="s">
        <v>1677</v>
      </c>
      <c r="I162" s="52"/>
    </row>
    <row r="163" spans="1:9" s="278" customFormat="1">
      <c r="A163" s="455" t="s">
        <v>1655</v>
      </c>
      <c r="B163" s="465"/>
      <c r="C163" s="466"/>
      <c r="D163" s="454"/>
      <c r="E163" s="450"/>
      <c r="F163" s="13" t="s">
        <v>1677</v>
      </c>
      <c r="G163" s="394"/>
      <c r="H163" s="13" t="s">
        <v>1677</v>
      </c>
      <c r="I163" s="52"/>
    </row>
    <row r="164" spans="1:9" s="278" customFormat="1">
      <c r="A164" s="455" t="s">
        <v>1656</v>
      </c>
      <c r="B164" s="465"/>
      <c r="C164" s="466"/>
      <c r="D164" s="454"/>
      <c r="E164" s="450"/>
      <c r="F164" s="13" t="s">
        <v>1677</v>
      </c>
      <c r="G164" s="394"/>
      <c r="H164" s="13" t="s">
        <v>1677</v>
      </c>
      <c r="I164" s="52"/>
    </row>
    <row r="165" spans="1:9" s="278" customFormat="1">
      <c r="A165" s="455" t="s">
        <v>1679</v>
      </c>
      <c r="B165" s="465"/>
      <c r="C165" s="466"/>
      <c r="D165" s="454"/>
      <c r="E165" s="450"/>
      <c r="F165" s="13"/>
      <c r="G165" s="394"/>
      <c r="H165" s="445"/>
      <c r="I165" s="52"/>
    </row>
    <row r="166" spans="1:9" s="278" customFormat="1">
      <c r="A166" s="455" t="s">
        <v>1680</v>
      </c>
      <c r="B166" s="465"/>
      <c r="C166" s="466"/>
      <c r="D166" s="454"/>
      <c r="E166" s="450"/>
      <c r="F166" s="13"/>
      <c r="G166" s="394"/>
      <c r="H166" s="445"/>
      <c r="I166" s="52"/>
    </row>
    <row r="167" spans="1:9" s="278" customFormat="1">
      <c r="A167" s="24"/>
      <c r="B167" s="277"/>
      <c r="C167" s="277" t="s">
        <v>1643</v>
      </c>
      <c r="D167" s="3"/>
      <c r="E167" s="3"/>
      <c r="F167" s="3"/>
      <c r="I167" s="52"/>
    </row>
    <row r="168" spans="1:9" s="278" customFormat="1">
      <c r="A168" s="1423" t="s">
        <v>1620</v>
      </c>
      <c r="B168" s="1423"/>
      <c r="C168" s="1423"/>
      <c r="D168" s="1423"/>
      <c r="E168" s="457" t="s">
        <v>88</v>
      </c>
      <c r="F168" s="390" t="s">
        <v>1621</v>
      </c>
      <c r="G168" s="458" t="s">
        <v>1622</v>
      </c>
      <c r="H168" s="395" t="s">
        <v>1623</v>
      </c>
      <c r="I168" s="52"/>
    </row>
    <row r="169" spans="1:9" s="278" customFormat="1">
      <c r="A169" s="1424"/>
      <c r="B169" s="1424"/>
      <c r="C169" s="1424"/>
      <c r="D169" s="1424"/>
      <c r="E169" s="459" t="s">
        <v>1639</v>
      </c>
      <c r="F169" s="390" t="s">
        <v>1624</v>
      </c>
      <c r="G169" s="395" t="s">
        <v>1625</v>
      </c>
      <c r="H169" s="395" t="s">
        <v>1625</v>
      </c>
      <c r="I169" s="52"/>
    </row>
    <row r="170" spans="1:9" s="278" customFormat="1">
      <c r="A170" s="447" t="s">
        <v>1626</v>
      </c>
      <c r="B170" s="446"/>
      <c r="C170" s="1421" t="s">
        <v>1629</v>
      </c>
      <c r="D170" s="1422"/>
      <c r="E170" s="450"/>
      <c r="F170" s="13"/>
      <c r="G170" s="394"/>
      <c r="H170" s="445"/>
      <c r="I170" s="52"/>
    </row>
    <row r="171" spans="1:9" s="278" customFormat="1">
      <c r="A171" s="448"/>
      <c r="B171" s="325"/>
      <c r="C171" s="1421" t="s">
        <v>1633</v>
      </c>
      <c r="D171" s="1422"/>
      <c r="E171" s="450" t="s">
        <v>1646</v>
      </c>
      <c r="F171" s="464">
        <v>1426</v>
      </c>
      <c r="G171" s="106"/>
      <c r="H171" s="109"/>
      <c r="I171" s="52"/>
    </row>
    <row r="172" spans="1:9" s="278" customFormat="1">
      <c r="A172" s="451" t="s">
        <v>1630</v>
      </c>
      <c r="B172" s="331"/>
      <c r="C172" s="453" t="s">
        <v>1638</v>
      </c>
      <c r="D172" s="454"/>
      <c r="E172" s="13"/>
      <c r="F172" s="13"/>
      <c r="G172" s="445"/>
      <c r="H172" s="445"/>
      <c r="I172" s="52"/>
    </row>
    <row r="173" spans="1:9" s="278" customFormat="1">
      <c r="A173" s="451" t="s">
        <v>1631</v>
      </c>
      <c r="B173" s="331"/>
      <c r="C173" s="453" t="s">
        <v>1634</v>
      </c>
      <c r="D173" s="454"/>
      <c r="E173" s="13" t="s">
        <v>1645</v>
      </c>
      <c r="F173" s="13">
        <v>100</v>
      </c>
      <c r="G173" s="445">
        <v>800</v>
      </c>
      <c r="H173" s="463">
        <v>1000</v>
      </c>
      <c r="I173" s="52"/>
    </row>
    <row r="174" spans="1:9" s="278" customFormat="1">
      <c r="A174" s="452"/>
      <c r="B174" s="92"/>
      <c r="C174" s="453" t="s">
        <v>1635</v>
      </c>
      <c r="D174" s="454"/>
      <c r="E174" s="13" t="s">
        <v>1647</v>
      </c>
      <c r="F174" s="13">
        <v>50</v>
      </c>
      <c r="G174" s="445"/>
      <c r="H174" s="445"/>
      <c r="I174" s="52"/>
    </row>
    <row r="175" spans="1:9" s="278" customFormat="1">
      <c r="A175" s="452"/>
      <c r="B175" s="92"/>
      <c r="C175" s="453" t="s">
        <v>1636</v>
      </c>
      <c r="D175" s="454"/>
      <c r="E175" s="13"/>
      <c r="F175" s="13"/>
      <c r="G175" s="445"/>
      <c r="H175" s="445"/>
      <c r="I175" s="52"/>
    </row>
    <row r="176" spans="1:9" s="278" customFormat="1">
      <c r="A176" s="455" t="s">
        <v>1632</v>
      </c>
      <c r="B176" s="456"/>
      <c r="C176" s="453" t="s">
        <v>1637</v>
      </c>
      <c r="D176" s="454"/>
      <c r="E176" s="13"/>
      <c r="F176" s="13"/>
      <c r="G176" s="445"/>
      <c r="H176" s="445"/>
      <c r="I176" s="52"/>
    </row>
    <row r="177" spans="1:9" s="278" customFormat="1">
      <c r="A177" s="1415" t="s">
        <v>1650</v>
      </c>
      <c r="B177" s="1416"/>
      <c r="C177" s="1416"/>
      <c r="D177" s="1417"/>
      <c r="E177" s="1413" t="s">
        <v>1657</v>
      </c>
      <c r="F177" s="1413"/>
      <c r="G177" s="1414" t="s">
        <v>1660</v>
      </c>
      <c r="H177" s="1414"/>
      <c r="I177" s="52"/>
    </row>
    <row r="178" spans="1:9" s="278" customFormat="1">
      <c r="A178" s="1418"/>
      <c r="B178" s="1419"/>
      <c r="C178" s="1419"/>
      <c r="D178" s="1420"/>
      <c r="E178" s="390" t="s">
        <v>1658</v>
      </c>
      <c r="F178" s="390" t="s">
        <v>1659</v>
      </c>
      <c r="G178" s="395" t="s">
        <v>557</v>
      </c>
      <c r="H178" s="395" t="s">
        <v>1661</v>
      </c>
      <c r="I178" s="52"/>
    </row>
    <row r="179" spans="1:9" s="278" customFormat="1">
      <c r="A179" s="455" t="s">
        <v>1651</v>
      </c>
      <c r="B179" s="465"/>
      <c r="C179" s="466"/>
      <c r="D179" s="454"/>
      <c r="E179" s="450"/>
      <c r="F179" s="13" t="s">
        <v>1677</v>
      </c>
      <c r="G179" s="394"/>
      <c r="H179" s="13" t="s">
        <v>1677</v>
      </c>
      <c r="I179" s="52"/>
    </row>
    <row r="180" spans="1:9" s="278" customFormat="1">
      <c r="A180" s="455" t="s">
        <v>1652</v>
      </c>
      <c r="B180" s="465"/>
      <c r="C180" s="466"/>
      <c r="D180" s="454"/>
      <c r="E180" s="450"/>
      <c r="F180" s="13" t="s">
        <v>1677</v>
      </c>
      <c r="G180" s="394"/>
      <c r="H180" s="13" t="s">
        <v>1677</v>
      </c>
      <c r="I180" s="52"/>
    </row>
    <row r="181" spans="1:9" s="278" customFormat="1">
      <c r="A181" s="455" t="s">
        <v>1653</v>
      </c>
      <c r="B181" s="465"/>
      <c r="C181" s="466"/>
      <c r="D181" s="454"/>
      <c r="E181" s="450"/>
      <c r="F181" s="13" t="s">
        <v>1677</v>
      </c>
      <c r="G181" s="394"/>
      <c r="H181" s="13" t="s">
        <v>1677</v>
      </c>
      <c r="I181" s="52"/>
    </row>
    <row r="182" spans="1:9" s="278" customFormat="1">
      <c r="A182" s="455" t="s">
        <v>1654</v>
      </c>
      <c r="B182" s="465"/>
      <c r="C182" s="466"/>
      <c r="D182" s="454"/>
      <c r="E182" s="450"/>
      <c r="F182" s="13" t="s">
        <v>1677</v>
      </c>
      <c r="G182" s="394"/>
      <c r="H182" s="13" t="s">
        <v>1677</v>
      </c>
      <c r="I182" s="52"/>
    </row>
    <row r="183" spans="1:9" s="278" customFormat="1">
      <c r="A183" s="455" t="s">
        <v>1655</v>
      </c>
      <c r="B183" s="465"/>
      <c r="C183" s="466"/>
      <c r="D183" s="454"/>
      <c r="E183" s="450"/>
      <c r="F183" s="13" t="s">
        <v>1677</v>
      </c>
      <c r="G183" s="394"/>
      <c r="H183" s="13" t="s">
        <v>1677</v>
      </c>
      <c r="I183" s="52"/>
    </row>
    <row r="184" spans="1:9" s="278" customFormat="1">
      <c r="A184" s="455" t="s">
        <v>1656</v>
      </c>
      <c r="B184" s="465"/>
      <c r="C184" s="466"/>
      <c r="D184" s="454"/>
      <c r="E184" s="450"/>
      <c r="F184" s="13"/>
      <c r="G184" s="394"/>
      <c r="H184" s="445"/>
      <c r="I184" s="52"/>
    </row>
    <row r="185" spans="1:9" s="278" customFormat="1">
      <c r="A185" s="455" t="s">
        <v>1679</v>
      </c>
      <c r="B185" s="465"/>
      <c r="C185" s="466"/>
      <c r="D185" s="454"/>
      <c r="E185" s="450"/>
      <c r="F185" s="13" t="s">
        <v>1677</v>
      </c>
      <c r="G185" s="394"/>
      <c r="H185" s="13" t="s">
        <v>1677</v>
      </c>
      <c r="I185" s="52"/>
    </row>
    <row r="186" spans="1:9" s="278" customFormat="1">
      <c r="A186" s="455" t="s">
        <v>1680</v>
      </c>
      <c r="B186" s="465"/>
      <c r="C186" s="466"/>
      <c r="D186" s="454"/>
      <c r="E186" s="450"/>
      <c r="F186" s="13"/>
      <c r="G186" s="394"/>
      <c r="H186" s="445"/>
      <c r="I186" s="52"/>
    </row>
    <row r="187" spans="1:9" s="278" customFormat="1">
      <c r="A187" s="16"/>
      <c r="B187" s="345"/>
      <c r="C187" s="460"/>
      <c r="D187" s="461"/>
      <c r="E187" s="462"/>
      <c r="F187" s="462"/>
      <c r="G187" s="393"/>
      <c r="H187" s="393"/>
      <c r="I187" s="52"/>
    </row>
    <row r="188" spans="1:9" s="278" customFormat="1">
      <c r="A188" s="24"/>
      <c r="B188" s="277"/>
      <c r="C188" s="277" t="s">
        <v>1648</v>
      </c>
      <c r="D188" s="3"/>
      <c r="E188" s="3"/>
      <c r="F188" s="3"/>
      <c r="I188" s="52"/>
    </row>
    <row r="189" spans="1:9" s="278" customFormat="1">
      <c r="A189" s="1423" t="s">
        <v>1620</v>
      </c>
      <c r="B189" s="1423"/>
      <c r="C189" s="1423"/>
      <c r="D189" s="1423"/>
      <c r="E189" s="457" t="s">
        <v>88</v>
      </c>
      <c r="F189" s="390" t="s">
        <v>1621</v>
      </c>
      <c r="G189" s="458" t="s">
        <v>1622</v>
      </c>
      <c r="H189" s="395" t="s">
        <v>1623</v>
      </c>
      <c r="I189" s="52"/>
    </row>
    <row r="190" spans="1:9" s="278" customFormat="1">
      <c r="A190" s="1424"/>
      <c r="B190" s="1424"/>
      <c r="C190" s="1424"/>
      <c r="D190" s="1424"/>
      <c r="E190" s="459" t="s">
        <v>1639</v>
      </c>
      <c r="F190" s="390" t="s">
        <v>1624</v>
      </c>
      <c r="G190" s="395" t="s">
        <v>1625</v>
      </c>
      <c r="H190" s="395" t="s">
        <v>1625</v>
      </c>
      <c r="I190" s="52"/>
    </row>
    <row r="191" spans="1:9" s="278" customFormat="1">
      <c r="A191" s="447" t="s">
        <v>1626</v>
      </c>
      <c r="B191" s="446"/>
      <c r="C191" s="1421" t="s">
        <v>1629</v>
      </c>
      <c r="D191" s="1422"/>
      <c r="E191" s="450"/>
      <c r="F191" s="13"/>
      <c r="G191" s="394"/>
      <c r="H191" s="445"/>
      <c r="I191" s="52"/>
    </row>
    <row r="192" spans="1:9" s="278" customFormat="1">
      <c r="A192" s="448"/>
      <c r="B192" s="325"/>
      <c r="C192" s="1421" t="s">
        <v>1633</v>
      </c>
      <c r="D192" s="1422"/>
      <c r="E192" s="450" t="s">
        <v>1649</v>
      </c>
      <c r="F192" s="464">
        <v>1750</v>
      </c>
      <c r="G192" s="106"/>
      <c r="H192" s="109"/>
      <c r="I192" s="52"/>
    </row>
    <row r="193" spans="1:9" s="278" customFormat="1">
      <c r="A193" s="451" t="s">
        <v>1630</v>
      </c>
      <c r="B193" s="331"/>
      <c r="C193" s="453" t="s">
        <v>1638</v>
      </c>
      <c r="D193" s="454"/>
      <c r="E193" s="13"/>
      <c r="F193" s="13"/>
      <c r="G193" s="445"/>
      <c r="H193" s="445"/>
      <c r="I193" s="52"/>
    </row>
    <row r="194" spans="1:9" s="278" customFormat="1">
      <c r="A194" s="451" t="s">
        <v>1631</v>
      </c>
      <c r="B194" s="331"/>
      <c r="C194" s="453" t="s">
        <v>1634</v>
      </c>
      <c r="D194" s="454"/>
      <c r="E194" s="13"/>
      <c r="F194" s="13"/>
      <c r="G194" s="445"/>
      <c r="H194" s="463"/>
      <c r="I194" s="52"/>
    </row>
    <row r="195" spans="1:9" s="278" customFormat="1">
      <c r="A195" s="452"/>
      <c r="B195" s="92"/>
      <c r="C195" s="453" t="s">
        <v>1635</v>
      </c>
      <c r="D195" s="454"/>
      <c r="E195" s="13"/>
      <c r="F195" s="13"/>
      <c r="G195" s="445"/>
      <c r="H195" s="445"/>
      <c r="I195" s="52"/>
    </row>
    <row r="196" spans="1:9" s="278" customFormat="1">
      <c r="A196" s="452"/>
      <c r="B196" s="92"/>
      <c r="C196" s="453" t="s">
        <v>1636</v>
      </c>
      <c r="D196" s="454"/>
      <c r="E196" s="13"/>
      <c r="F196" s="13"/>
      <c r="G196" s="445"/>
      <c r="H196" s="445"/>
      <c r="I196" s="52"/>
    </row>
    <row r="197" spans="1:9" s="278" customFormat="1">
      <c r="A197" s="455" t="s">
        <v>1632</v>
      </c>
      <c r="B197" s="456"/>
      <c r="C197" s="453" t="s">
        <v>1637</v>
      </c>
      <c r="D197" s="454"/>
      <c r="E197" s="13"/>
      <c r="F197" s="13"/>
      <c r="G197" s="445"/>
      <c r="H197" s="445"/>
      <c r="I197" s="52"/>
    </row>
    <row r="198" spans="1:9">
      <c r="A198" s="1415" t="s">
        <v>1650</v>
      </c>
      <c r="B198" s="1416"/>
      <c r="C198" s="1416"/>
      <c r="D198" s="1417"/>
      <c r="E198" s="1413" t="s">
        <v>1657</v>
      </c>
      <c r="F198" s="1413"/>
      <c r="G198" s="1414" t="s">
        <v>1660</v>
      </c>
      <c r="H198" s="1414"/>
    </row>
    <row r="199" spans="1:9">
      <c r="A199" s="1418"/>
      <c r="B199" s="1419"/>
      <c r="C199" s="1419"/>
      <c r="D199" s="1420"/>
      <c r="E199" s="390" t="s">
        <v>1658</v>
      </c>
      <c r="F199" s="390" t="s">
        <v>1659</v>
      </c>
      <c r="G199" s="395" t="s">
        <v>557</v>
      </c>
      <c r="H199" s="395" t="s">
        <v>1661</v>
      </c>
    </row>
    <row r="200" spans="1:9">
      <c r="A200" s="455" t="s">
        <v>1651</v>
      </c>
      <c r="B200" s="465"/>
      <c r="C200" s="466"/>
      <c r="D200" s="454"/>
      <c r="E200" s="450"/>
      <c r="F200" s="13"/>
      <c r="G200" s="394"/>
      <c r="H200" s="445"/>
    </row>
    <row r="201" spans="1:9">
      <c r="A201" s="455" t="s">
        <v>1652</v>
      </c>
      <c r="B201" s="465"/>
      <c r="C201" s="466"/>
      <c r="D201" s="454"/>
      <c r="E201" s="450"/>
      <c r="F201" s="13"/>
      <c r="G201" s="394"/>
      <c r="H201" s="445"/>
    </row>
    <row r="202" spans="1:9">
      <c r="A202" s="455" t="s">
        <v>1653</v>
      </c>
      <c r="B202" s="465"/>
      <c r="C202" s="466"/>
      <c r="D202" s="454"/>
      <c r="E202" s="450"/>
      <c r="F202" s="13"/>
      <c r="G202" s="394"/>
      <c r="H202" s="445"/>
    </row>
    <row r="203" spans="1:9" s="278" customFormat="1">
      <c r="A203" s="455" t="s">
        <v>1654</v>
      </c>
      <c r="B203" s="465"/>
      <c r="C203" s="466"/>
      <c r="D203" s="454"/>
      <c r="E203" s="450"/>
      <c r="F203" s="13" t="s">
        <v>1677</v>
      </c>
      <c r="G203" s="394"/>
      <c r="H203" s="13" t="s">
        <v>1677</v>
      </c>
    </row>
    <row r="204" spans="1:9" s="278" customFormat="1">
      <c r="A204" s="455" t="s">
        <v>1655</v>
      </c>
      <c r="B204" s="465"/>
      <c r="C204" s="466"/>
      <c r="D204" s="454"/>
      <c r="E204" s="450"/>
      <c r="F204" s="13" t="s">
        <v>1677</v>
      </c>
      <c r="G204" s="394"/>
      <c r="H204" s="13" t="s">
        <v>1677</v>
      </c>
    </row>
    <row r="205" spans="1:9" s="278" customFormat="1">
      <c r="A205" s="455" t="s">
        <v>1656</v>
      </c>
      <c r="B205" s="465"/>
      <c r="C205" s="466"/>
      <c r="D205" s="454"/>
      <c r="E205" s="450"/>
      <c r="F205" s="13"/>
      <c r="G205" s="394"/>
      <c r="H205" s="445"/>
    </row>
    <row r="206" spans="1:9" s="278" customFormat="1">
      <c r="A206" s="455" t="s">
        <v>1679</v>
      </c>
      <c r="B206" s="465"/>
      <c r="C206" s="466"/>
      <c r="D206" s="454"/>
      <c r="E206" s="450"/>
      <c r="F206" s="13" t="s">
        <v>1677</v>
      </c>
      <c r="G206" s="394"/>
      <c r="H206" s="13" t="s">
        <v>1677</v>
      </c>
    </row>
    <row r="207" spans="1:9" s="278" customFormat="1">
      <c r="A207" s="455" t="s">
        <v>1680</v>
      </c>
      <c r="B207" s="465"/>
      <c r="C207" s="466"/>
      <c r="D207" s="454"/>
      <c r="E207" s="450"/>
      <c r="F207" s="13"/>
      <c r="G207" s="394"/>
      <c r="H207" s="445"/>
    </row>
    <row r="208" spans="1:9" s="278" customFormat="1">
      <c r="A208" s="16"/>
      <c r="B208" s="345"/>
      <c r="C208" s="460"/>
      <c r="D208" s="461"/>
      <c r="E208" s="462"/>
      <c r="F208" s="462"/>
      <c r="G208" s="393"/>
      <c r="H208" s="393"/>
    </row>
    <row r="209" spans="1:8" s="278" customFormat="1">
      <c r="A209" s="24"/>
      <c r="B209" s="277"/>
      <c r="C209" s="277" t="s">
        <v>1662</v>
      </c>
      <c r="D209" s="3"/>
      <c r="E209" s="3"/>
      <c r="F209" s="3"/>
    </row>
    <row r="210" spans="1:8" s="278" customFormat="1">
      <c r="A210" s="1423" t="s">
        <v>1620</v>
      </c>
      <c r="B210" s="1423"/>
      <c r="C210" s="1423"/>
      <c r="D210" s="1423"/>
      <c r="E210" s="457" t="s">
        <v>88</v>
      </c>
      <c r="F210" s="390" t="s">
        <v>1621</v>
      </c>
      <c r="G210" s="458" t="s">
        <v>1622</v>
      </c>
      <c r="H210" s="395" t="s">
        <v>1623</v>
      </c>
    </row>
    <row r="211" spans="1:8" s="278" customFormat="1">
      <c r="A211" s="1424"/>
      <c r="B211" s="1424"/>
      <c r="C211" s="1424"/>
      <c r="D211" s="1424"/>
      <c r="E211" s="459" t="s">
        <v>1639</v>
      </c>
      <c r="F211" s="390" t="s">
        <v>1624</v>
      </c>
      <c r="G211" s="395" t="s">
        <v>1625</v>
      </c>
      <c r="H211" s="395" t="s">
        <v>1625</v>
      </c>
    </row>
    <row r="212" spans="1:8" s="278" customFormat="1">
      <c r="A212" s="447" t="s">
        <v>1626</v>
      </c>
      <c r="B212" s="446"/>
      <c r="C212" s="1421" t="s">
        <v>1629</v>
      </c>
      <c r="D212" s="1422"/>
      <c r="E212" s="450"/>
      <c r="F212" s="13"/>
      <c r="G212" s="394"/>
      <c r="H212" s="445"/>
    </row>
    <row r="213" spans="1:8" s="278" customFormat="1">
      <c r="A213" s="448"/>
      <c r="B213" s="325"/>
      <c r="C213" s="1421" t="s">
        <v>1633</v>
      </c>
      <c r="D213" s="1422"/>
      <c r="E213" s="450">
        <v>118</v>
      </c>
      <c r="F213" s="464">
        <v>450</v>
      </c>
      <c r="G213" s="469">
        <v>2000</v>
      </c>
      <c r="H213" s="468">
        <v>3500</v>
      </c>
    </row>
    <row r="214" spans="1:8" s="278" customFormat="1">
      <c r="A214" s="451" t="s">
        <v>1630</v>
      </c>
      <c r="B214" s="331"/>
      <c r="C214" s="453" t="s">
        <v>1687</v>
      </c>
      <c r="D214" s="454"/>
      <c r="E214" s="13">
        <v>2</v>
      </c>
      <c r="F214" s="13">
        <v>300</v>
      </c>
      <c r="G214" s="463">
        <v>15000</v>
      </c>
      <c r="H214" s="463">
        <v>45000</v>
      </c>
    </row>
    <row r="215" spans="1:8" s="278" customFormat="1">
      <c r="A215" s="451" t="s">
        <v>1631</v>
      </c>
      <c r="B215" s="331"/>
      <c r="C215" s="453" t="s">
        <v>1634</v>
      </c>
      <c r="D215" s="454"/>
      <c r="E215" s="13">
        <v>30</v>
      </c>
      <c r="F215" s="464">
        <v>7000</v>
      </c>
      <c r="G215" s="463">
        <v>1500</v>
      </c>
      <c r="H215" s="463">
        <v>750</v>
      </c>
    </row>
    <row r="216" spans="1:8" s="278" customFormat="1">
      <c r="A216" s="452"/>
      <c r="B216" s="92"/>
      <c r="C216" s="453" t="s">
        <v>1635</v>
      </c>
      <c r="D216" s="454"/>
      <c r="E216" s="13"/>
      <c r="F216" s="13"/>
      <c r="G216" s="445"/>
      <c r="H216" s="445"/>
    </row>
    <row r="217" spans="1:8" s="278" customFormat="1">
      <c r="A217" s="452"/>
      <c r="B217" s="92"/>
      <c r="C217" s="453" t="s">
        <v>1636</v>
      </c>
      <c r="D217" s="454"/>
      <c r="E217" s="13">
        <v>9</v>
      </c>
      <c r="F217" s="13">
        <v>85</v>
      </c>
      <c r="G217" s="445"/>
      <c r="H217" s="445"/>
    </row>
    <row r="218" spans="1:8" s="278" customFormat="1">
      <c r="A218" s="455" t="s">
        <v>1632</v>
      </c>
      <c r="B218" s="456"/>
      <c r="C218" s="453" t="s">
        <v>1637</v>
      </c>
      <c r="D218" s="454"/>
      <c r="E218" s="13"/>
      <c r="F218" s="13"/>
      <c r="G218" s="445"/>
      <c r="H218" s="445"/>
    </row>
    <row r="219" spans="1:8" s="278" customFormat="1">
      <c r="A219" s="1415" t="s">
        <v>1650</v>
      </c>
      <c r="B219" s="1416"/>
      <c r="C219" s="1416"/>
      <c r="D219" s="1417"/>
      <c r="E219" s="1413" t="s">
        <v>1657</v>
      </c>
      <c r="F219" s="1413"/>
      <c r="G219" s="1414" t="s">
        <v>1660</v>
      </c>
      <c r="H219" s="1414"/>
    </row>
    <row r="220" spans="1:8" s="278" customFormat="1">
      <c r="A220" s="1418"/>
      <c r="B220" s="1419"/>
      <c r="C220" s="1419"/>
      <c r="D220" s="1420"/>
      <c r="E220" s="390" t="s">
        <v>1658</v>
      </c>
      <c r="F220" s="390" t="s">
        <v>1659</v>
      </c>
      <c r="G220" s="395" t="s">
        <v>557</v>
      </c>
      <c r="H220" s="395" t="s">
        <v>1661</v>
      </c>
    </row>
    <row r="221" spans="1:8" s="278" customFormat="1">
      <c r="A221" s="455" t="s">
        <v>1651</v>
      </c>
      <c r="B221" s="465"/>
      <c r="C221" s="466"/>
      <c r="D221" s="454"/>
      <c r="E221" s="450"/>
      <c r="F221" s="13" t="s">
        <v>1677</v>
      </c>
      <c r="G221" s="394"/>
      <c r="H221" s="13" t="s">
        <v>1677</v>
      </c>
    </row>
    <row r="222" spans="1:8" s="278" customFormat="1">
      <c r="A222" s="455" t="s">
        <v>1652</v>
      </c>
      <c r="B222" s="465"/>
      <c r="C222" s="466"/>
      <c r="D222" s="454"/>
      <c r="E222" s="450"/>
      <c r="F222" s="13" t="s">
        <v>1677</v>
      </c>
      <c r="G222" s="394"/>
      <c r="H222" s="13" t="s">
        <v>1677</v>
      </c>
    </row>
    <row r="223" spans="1:8" s="278" customFormat="1">
      <c r="A223" s="455" t="s">
        <v>1653</v>
      </c>
      <c r="B223" s="465"/>
      <c r="C223" s="466"/>
      <c r="D223" s="454"/>
      <c r="E223" s="450"/>
      <c r="F223" s="13" t="s">
        <v>1677</v>
      </c>
      <c r="G223" s="394"/>
      <c r="H223" s="13" t="s">
        <v>1677</v>
      </c>
    </row>
    <row r="224" spans="1:8" s="278" customFormat="1">
      <c r="A224" s="455" t="s">
        <v>1654</v>
      </c>
      <c r="B224" s="465"/>
      <c r="C224" s="466"/>
      <c r="D224" s="454"/>
      <c r="E224" s="450"/>
      <c r="F224" s="13" t="s">
        <v>1677</v>
      </c>
      <c r="G224" s="394"/>
      <c r="H224" s="13" t="s">
        <v>1677</v>
      </c>
    </row>
    <row r="225" spans="1:8" s="278" customFormat="1">
      <c r="A225" s="455" t="s">
        <v>1655</v>
      </c>
      <c r="B225" s="465"/>
      <c r="C225" s="466"/>
      <c r="D225" s="454"/>
      <c r="E225" s="450"/>
      <c r="F225" s="13" t="s">
        <v>1677</v>
      </c>
      <c r="G225" s="394"/>
      <c r="H225" s="13" t="s">
        <v>1677</v>
      </c>
    </row>
    <row r="226" spans="1:8" s="278" customFormat="1">
      <c r="A226" s="455" t="s">
        <v>1656</v>
      </c>
      <c r="B226" s="465"/>
      <c r="C226" s="466"/>
      <c r="D226" s="454"/>
      <c r="E226" s="450"/>
      <c r="F226" s="13" t="s">
        <v>1677</v>
      </c>
      <c r="G226" s="394"/>
      <c r="H226" s="13" t="s">
        <v>1677</v>
      </c>
    </row>
    <row r="227" spans="1:8" s="278" customFormat="1">
      <c r="A227" s="455" t="s">
        <v>1679</v>
      </c>
      <c r="B227" s="465"/>
      <c r="C227" s="466"/>
      <c r="D227" s="454"/>
      <c r="E227" s="450"/>
      <c r="F227" s="13" t="s">
        <v>1677</v>
      </c>
      <c r="G227" s="394"/>
      <c r="H227" s="13" t="s">
        <v>1677</v>
      </c>
    </row>
    <row r="228" spans="1:8" s="278" customFormat="1">
      <c r="A228" s="455" t="s">
        <v>1680</v>
      </c>
      <c r="B228" s="465"/>
      <c r="C228" s="466"/>
      <c r="D228" s="454"/>
      <c r="E228" s="450"/>
      <c r="F228" s="13"/>
      <c r="G228" s="394"/>
      <c r="H228" s="445"/>
    </row>
    <row r="229" spans="1:8" s="278" customFormat="1">
      <c r="A229" s="24"/>
      <c r="B229" s="277"/>
      <c r="C229" s="277" t="s">
        <v>1664</v>
      </c>
      <c r="D229" s="3"/>
      <c r="E229" s="3"/>
      <c r="F229" s="3"/>
    </row>
    <row r="230" spans="1:8" s="278" customFormat="1">
      <c r="A230" s="1423" t="s">
        <v>1620</v>
      </c>
      <c r="B230" s="1423"/>
      <c r="C230" s="1423"/>
      <c r="D230" s="1423"/>
      <c r="E230" s="457" t="s">
        <v>88</v>
      </c>
      <c r="F230" s="390" t="s">
        <v>1621</v>
      </c>
      <c r="G230" s="458" t="s">
        <v>1622</v>
      </c>
      <c r="H230" s="395" t="s">
        <v>1623</v>
      </c>
    </row>
    <row r="231" spans="1:8" s="278" customFormat="1">
      <c r="A231" s="1424"/>
      <c r="B231" s="1424"/>
      <c r="C231" s="1424"/>
      <c r="D231" s="1424"/>
      <c r="E231" s="459" t="s">
        <v>1639</v>
      </c>
      <c r="F231" s="390" t="s">
        <v>1624</v>
      </c>
      <c r="G231" s="395" t="s">
        <v>1625</v>
      </c>
      <c r="H231" s="395" t="s">
        <v>1625</v>
      </c>
    </row>
    <row r="232" spans="1:8" s="278" customFormat="1">
      <c r="A232" s="447" t="s">
        <v>1626</v>
      </c>
      <c r="B232" s="446"/>
      <c r="C232" s="1421" t="s">
        <v>1629</v>
      </c>
      <c r="D232" s="1422"/>
      <c r="E232" s="450">
        <v>30</v>
      </c>
      <c r="F232" s="13">
        <v>394</v>
      </c>
      <c r="G232" s="394"/>
      <c r="H232" s="445"/>
    </row>
    <row r="233" spans="1:8" s="278" customFormat="1">
      <c r="A233" s="448"/>
      <c r="B233" s="325"/>
      <c r="C233" s="1421" t="s">
        <v>1633</v>
      </c>
      <c r="D233" s="1422"/>
      <c r="E233" s="450">
        <v>70</v>
      </c>
      <c r="F233" s="464">
        <v>960</v>
      </c>
      <c r="G233" s="106"/>
      <c r="H233" s="109"/>
    </row>
    <row r="234" spans="1:8" s="278" customFormat="1">
      <c r="A234" s="451" t="s">
        <v>1630</v>
      </c>
      <c r="B234" s="331"/>
      <c r="C234" s="453" t="s">
        <v>1682</v>
      </c>
      <c r="D234" s="454"/>
      <c r="E234" s="13">
        <v>10</v>
      </c>
      <c r="F234" s="13">
        <v>5</v>
      </c>
      <c r="G234" s="445"/>
      <c r="H234" s="445"/>
    </row>
    <row r="235" spans="1:8" s="278" customFormat="1">
      <c r="A235" s="451" t="s">
        <v>1631</v>
      </c>
      <c r="B235" s="331"/>
      <c r="C235" s="453" t="s">
        <v>1634</v>
      </c>
      <c r="D235" s="454"/>
      <c r="E235" s="13">
        <v>5</v>
      </c>
      <c r="F235" s="13">
        <v>110</v>
      </c>
      <c r="G235" s="445"/>
      <c r="H235" s="463"/>
    </row>
    <row r="236" spans="1:8" s="278" customFormat="1">
      <c r="A236" s="452"/>
      <c r="B236" s="92"/>
      <c r="C236" s="453" t="s">
        <v>1635</v>
      </c>
      <c r="D236" s="454"/>
      <c r="E236" s="13">
        <v>3</v>
      </c>
      <c r="F236" s="13">
        <v>6</v>
      </c>
      <c r="G236" s="445"/>
      <c r="H236" s="445"/>
    </row>
    <row r="237" spans="1:8" s="278" customFormat="1">
      <c r="A237" s="452"/>
      <c r="B237" s="92"/>
      <c r="C237" s="453" t="s">
        <v>1636</v>
      </c>
      <c r="D237" s="454"/>
      <c r="E237" s="13">
        <v>2</v>
      </c>
      <c r="F237" s="13">
        <v>16</v>
      </c>
      <c r="G237" s="445"/>
      <c r="H237" s="445"/>
    </row>
    <row r="238" spans="1:8" s="278" customFormat="1">
      <c r="A238" s="455" t="s">
        <v>1632</v>
      </c>
      <c r="B238" s="456"/>
      <c r="C238" s="453" t="s">
        <v>1637</v>
      </c>
      <c r="D238" s="454"/>
      <c r="E238" s="13"/>
      <c r="F238" s="13"/>
      <c r="G238" s="445"/>
      <c r="H238" s="445"/>
    </row>
    <row r="239" spans="1:8" s="278" customFormat="1">
      <c r="A239" s="1415" t="s">
        <v>1650</v>
      </c>
      <c r="B239" s="1416"/>
      <c r="C239" s="1416"/>
      <c r="D239" s="1417"/>
      <c r="E239" s="1413" t="s">
        <v>1657</v>
      </c>
      <c r="F239" s="1413"/>
      <c r="G239" s="1414" t="s">
        <v>1660</v>
      </c>
      <c r="H239" s="1414"/>
    </row>
    <row r="240" spans="1:8" s="278" customFormat="1">
      <c r="A240" s="1418"/>
      <c r="B240" s="1419"/>
      <c r="C240" s="1419"/>
      <c r="D240" s="1420"/>
      <c r="E240" s="390" t="s">
        <v>1658</v>
      </c>
      <c r="F240" s="390" t="s">
        <v>1659</v>
      </c>
      <c r="G240" s="395" t="s">
        <v>557</v>
      </c>
      <c r="H240" s="395" t="s">
        <v>1661</v>
      </c>
    </row>
    <row r="241" spans="1:9" s="278" customFormat="1">
      <c r="A241" s="455" t="s">
        <v>1651</v>
      </c>
      <c r="B241" s="465"/>
      <c r="C241" s="466"/>
      <c r="D241" s="454"/>
      <c r="E241" s="450" t="s">
        <v>1677</v>
      </c>
      <c r="F241" s="13"/>
      <c r="G241" s="394"/>
      <c r="H241" s="445"/>
    </row>
    <row r="242" spans="1:9" s="278" customFormat="1">
      <c r="A242" s="455" t="s">
        <v>1652</v>
      </c>
      <c r="B242" s="465"/>
      <c r="C242" s="466"/>
      <c r="D242" s="454"/>
      <c r="E242" s="450"/>
      <c r="F242" s="13" t="s">
        <v>1677</v>
      </c>
      <c r="G242" s="445"/>
      <c r="H242" s="13" t="s">
        <v>1677</v>
      </c>
    </row>
    <row r="243" spans="1:9" s="278" customFormat="1">
      <c r="A243" s="455" t="s">
        <v>1653</v>
      </c>
      <c r="B243" s="465"/>
      <c r="C243" s="466"/>
      <c r="D243" s="454"/>
      <c r="E243" s="450"/>
      <c r="F243" s="13"/>
      <c r="G243" s="445"/>
      <c r="H243" s="445"/>
    </row>
    <row r="244" spans="1:9" s="278" customFormat="1">
      <c r="A244" s="455" t="s">
        <v>1654</v>
      </c>
      <c r="B244" s="465"/>
      <c r="C244" s="466"/>
      <c r="D244" s="454"/>
      <c r="E244" s="450"/>
      <c r="F244" s="13"/>
      <c r="G244" s="445"/>
      <c r="H244" s="445"/>
    </row>
    <row r="245" spans="1:9" s="278" customFormat="1">
      <c r="A245" s="455" t="s">
        <v>1655</v>
      </c>
      <c r="B245" s="465"/>
      <c r="C245" s="466"/>
      <c r="D245" s="454"/>
      <c r="E245" s="450"/>
      <c r="F245" s="13"/>
      <c r="G245" s="445"/>
      <c r="H245" s="445"/>
    </row>
    <row r="246" spans="1:9" s="278" customFormat="1">
      <c r="A246" s="455" t="s">
        <v>1656</v>
      </c>
      <c r="B246" s="465"/>
      <c r="C246" s="466"/>
      <c r="D246" s="454"/>
      <c r="E246" s="450"/>
      <c r="F246" s="13" t="s">
        <v>1677</v>
      </c>
      <c r="G246" s="445"/>
      <c r="H246" s="13" t="s">
        <v>1677</v>
      </c>
    </row>
    <row r="247" spans="1:9" s="278" customFormat="1">
      <c r="A247" s="455" t="s">
        <v>1679</v>
      </c>
      <c r="B247" s="465"/>
      <c r="C247" s="466"/>
      <c r="D247" s="454"/>
      <c r="E247" s="450"/>
      <c r="F247" s="13" t="s">
        <v>1677</v>
      </c>
      <c r="G247" s="445"/>
      <c r="H247" s="13" t="s">
        <v>1677</v>
      </c>
    </row>
    <row r="248" spans="1:9" s="278" customFormat="1">
      <c r="A248" s="455" t="s">
        <v>1680</v>
      </c>
      <c r="B248" s="465"/>
      <c r="C248" s="466"/>
      <c r="D248" s="454"/>
      <c r="E248" s="450"/>
      <c r="F248" s="13"/>
      <c r="G248" s="554"/>
      <c r="H248" s="445"/>
    </row>
    <row r="249" spans="1:9" s="278" customFormat="1">
      <c r="A249" s="16"/>
      <c r="B249" s="345"/>
      <c r="C249" s="460"/>
      <c r="D249" s="461"/>
      <c r="E249" s="462"/>
      <c r="F249" s="462"/>
      <c r="G249" s="553"/>
      <c r="H249" s="553"/>
      <c r="I249" s="345"/>
    </row>
    <row r="250" spans="1:9" s="278" customFormat="1">
      <c r="A250" s="24"/>
      <c r="B250" s="277"/>
      <c r="C250" s="277" t="s">
        <v>1663</v>
      </c>
      <c r="D250" s="3"/>
      <c r="E250" s="3"/>
      <c r="F250" s="3"/>
    </row>
    <row r="251" spans="1:9" s="278" customFormat="1">
      <c r="A251" s="1423" t="s">
        <v>1620</v>
      </c>
      <c r="B251" s="1423"/>
      <c r="C251" s="1423"/>
      <c r="D251" s="1423"/>
      <c r="E251" s="457" t="s">
        <v>88</v>
      </c>
      <c r="F251" s="390" t="s">
        <v>1621</v>
      </c>
      <c r="G251" s="458" t="s">
        <v>1622</v>
      </c>
      <c r="H251" s="395" t="s">
        <v>1623</v>
      </c>
    </row>
    <row r="252" spans="1:9" s="278" customFormat="1">
      <c r="A252" s="1424"/>
      <c r="B252" s="1424"/>
      <c r="C252" s="1424"/>
      <c r="D252" s="1424"/>
      <c r="E252" s="459" t="s">
        <v>1639</v>
      </c>
      <c r="F252" s="390" t="s">
        <v>1624</v>
      </c>
      <c r="G252" s="395" t="s">
        <v>1625</v>
      </c>
      <c r="H252" s="395" t="s">
        <v>1625</v>
      </c>
    </row>
    <row r="253" spans="1:9" s="278" customFormat="1">
      <c r="A253" s="447" t="s">
        <v>1626</v>
      </c>
      <c r="B253" s="446"/>
      <c r="C253" s="1421" t="s">
        <v>1629</v>
      </c>
      <c r="D253" s="1422"/>
      <c r="E253" s="450"/>
      <c r="F253" s="13"/>
      <c r="G253" s="394"/>
      <c r="H253" s="445"/>
    </row>
    <row r="254" spans="1:9" s="278" customFormat="1">
      <c r="A254" s="448"/>
      <c r="B254" s="325"/>
      <c r="C254" s="1421" t="s">
        <v>1633</v>
      </c>
      <c r="D254" s="1422"/>
      <c r="E254" s="450">
        <v>92</v>
      </c>
      <c r="F254" s="464">
        <v>300</v>
      </c>
      <c r="G254" s="469">
        <v>1100</v>
      </c>
      <c r="H254" s="468">
        <v>4200</v>
      </c>
    </row>
    <row r="255" spans="1:9" s="278" customFormat="1">
      <c r="A255" s="451" t="s">
        <v>1630</v>
      </c>
      <c r="B255" s="331"/>
      <c r="C255" s="453" t="s">
        <v>1638</v>
      </c>
      <c r="D255" s="454"/>
      <c r="E255" s="13"/>
      <c r="F255" s="13"/>
      <c r="G255" s="445"/>
      <c r="H255" s="445"/>
    </row>
    <row r="256" spans="1:9" s="278" customFormat="1">
      <c r="A256" s="451" t="s">
        <v>1631</v>
      </c>
      <c r="B256" s="331"/>
      <c r="C256" s="453" t="s">
        <v>1634</v>
      </c>
      <c r="D256" s="454"/>
      <c r="E256" s="13">
        <v>10</v>
      </c>
      <c r="F256" s="464">
        <v>14000</v>
      </c>
      <c r="G256" s="463">
        <v>4000</v>
      </c>
      <c r="H256" s="463">
        <v>11200</v>
      </c>
    </row>
    <row r="257" spans="1:18" s="278" customFormat="1">
      <c r="A257" s="452"/>
      <c r="B257" s="92"/>
      <c r="C257" s="453" t="s">
        <v>1635</v>
      </c>
      <c r="D257" s="454"/>
      <c r="E257" s="13"/>
      <c r="F257" s="13"/>
      <c r="G257" s="445"/>
      <c r="H257" s="445"/>
    </row>
    <row r="258" spans="1:18" s="278" customFormat="1">
      <c r="A258" s="452"/>
      <c r="B258" s="92"/>
      <c r="C258" s="453" t="s">
        <v>1636</v>
      </c>
      <c r="D258" s="454"/>
      <c r="E258" s="13"/>
      <c r="F258" s="13"/>
      <c r="G258" s="445"/>
      <c r="H258" s="445"/>
    </row>
    <row r="259" spans="1:18" s="278" customFormat="1">
      <c r="A259" s="455" t="s">
        <v>1632</v>
      </c>
      <c r="B259" s="456"/>
      <c r="C259" s="453" t="s">
        <v>1637</v>
      </c>
      <c r="D259" s="454"/>
      <c r="E259" s="13"/>
      <c r="F259" s="13"/>
      <c r="G259" s="445"/>
      <c r="H259" s="445"/>
    </row>
    <row r="260" spans="1:18">
      <c r="A260" s="1415" t="s">
        <v>1650</v>
      </c>
      <c r="B260" s="1416"/>
      <c r="C260" s="1416"/>
      <c r="D260" s="1417"/>
      <c r="E260" s="1413" t="s">
        <v>1657</v>
      </c>
      <c r="F260" s="1413"/>
      <c r="G260" s="1414" t="s">
        <v>1660</v>
      </c>
      <c r="H260" s="1414"/>
    </row>
    <row r="261" spans="1:18">
      <c r="A261" s="1418"/>
      <c r="B261" s="1419"/>
      <c r="C261" s="1419"/>
      <c r="D261" s="1420"/>
      <c r="E261" s="390" t="s">
        <v>1658</v>
      </c>
      <c r="F261" s="390" t="s">
        <v>1659</v>
      </c>
      <c r="G261" s="395" t="s">
        <v>557</v>
      </c>
      <c r="H261" s="395" t="s">
        <v>1661</v>
      </c>
    </row>
    <row r="262" spans="1:18">
      <c r="A262" s="455" t="s">
        <v>1651</v>
      </c>
      <c r="B262" s="465"/>
      <c r="C262" s="466"/>
      <c r="D262" s="454"/>
      <c r="E262" s="450"/>
      <c r="F262" s="13" t="s">
        <v>1677</v>
      </c>
      <c r="G262" s="394"/>
      <c r="H262" s="445" t="s">
        <v>1677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>
      <c r="A263" s="455" t="s">
        <v>1652</v>
      </c>
      <c r="B263" s="465"/>
      <c r="C263" s="466"/>
      <c r="D263" s="454"/>
      <c r="E263" s="450"/>
      <c r="F263" s="13"/>
      <c r="G263" s="394"/>
      <c r="H263" s="445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>
      <c r="A264" s="455" t="s">
        <v>1653</v>
      </c>
      <c r="B264" s="465"/>
      <c r="C264" s="466"/>
      <c r="D264" s="454"/>
      <c r="E264" s="450"/>
      <c r="F264" s="13"/>
      <c r="G264" s="394"/>
      <c r="H264" s="445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s="278" customFormat="1">
      <c r="A265" s="455" t="s">
        <v>1654</v>
      </c>
      <c r="B265" s="465"/>
      <c r="C265" s="466"/>
      <c r="D265" s="454"/>
      <c r="E265" s="450"/>
      <c r="F265" s="13"/>
      <c r="G265" s="394"/>
      <c r="H265" s="445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s="278" customFormat="1">
      <c r="A266" s="455" t="s">
        <v>1655</v>
      </c>
      <c r="B266" s="465"/>
      <c r="C266" s="466"/>
      <c r="D266" s="454"/>
      <c r="E266" s="450"/>
      <c r="F266" s="13" t="s">
        <v>1677</v>
      </c>
      <c r="G266" s="394"/>
      <c r="H266" s="445" t="s">
        <v>1677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s="278" customFormat="1">
      <c r="A267" s="455" t="s">
        <v>1656</v>
      </c>
      <c r="B267" s="465"/>
      <c r="C267" s="466"/>
      <c r="D267" s="454"/>
      <c r="E267" s="450"/>
      <c r="F267" s="13"/>
      <c r="G267" s="394"/>
      <c r="H267" s="445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s="278" customFormat="1">
      <c r="A268" s="455" t="s">
        <v>1679</v>
      </c>
      <c r="B268" s="465"/>
      <c r="C268" s="466"/>
      <c r="D268" s="454"/>
      <c r="E268" s="450"/>
      <c r="F268" s="13"/>
      <c r="G268" s="394"/>
      <c r="H268" s="445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s="278" customFormat="1">
      <c r="A269" s="455" t="s">
        <v>1680</v>
      </c>
      <c r="B269" s="465"/>
      <c r="C269" s="466"/>
      <c r="D269" s="454"/>
      <c r="E269" s="450"/>
      <c r="F269" s="13"/>
      <c r="G269" s="394"/>
      <c r="H269" s="445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s="278" customFormat="1">
      <c r="A270" s="16"/>
      <c r="B270" s="345"/>
      <c r="C270" s="460"/>
      <c r="D270" s="461"/>
      <c r="E270" s="462"/>
      <c r="F270" s="462"/>
      <c r="G270" s="393"/>
      <c r="H270" s="39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s="278" customFormat="1">
      <c r="A271" s="24"/>
      <c r="B271" s="277"/>
      <c r="C271" s="277" t="s">
        <v>1666</v>
      </c>
      <c r="D271" s="3"/>
      <c r="E271" s="3"/>
      <c r="F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s="278" customFormat="1">
      <c r="A272" s="1415" t="s">
        <v>1620</v>
      </c>
      <c r="B272" s="1416"/>
      <c r="C272" s="1416"/>
      <c r="D272" s="1417"/>
      <c r="E272" s="457" t="s">
        <v>88</v>
      </c>
      <c r="F272" s="390" t="s">
        <v>1621</v>
      </c>
      <c r="G272" s="458" t="s">
        <v>1622</v>
      </c>
      <c r="H272" s="395" t="s">
        <v>1623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s="278" customFormat="1">
      <c r="A273" s="1418"/>
      <c r="B273" s="1419"/>
      <c r="C273" s="1419"/>
      <c r="D273" s="1420"/>
      <c r="E273" s="459" t="s">
        <v>1639</v>
      </c>
      <c r="F273" s="390" t="s">
        <v>1624</v>
      </c>
      <c r="G273" s="395" t="s">
        <v>1625</v>
      </c>
      <c r="H273" s="395" t="s">
        <v>1625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s="278" customFormat="1">
      <c r="A274" s="447" t="s">
        <v>1626</v>
      </c>
      <c r="B274" s="446"/>
      <c r="C274" s="1421" t="s">
        <v>1629</v>
      </c>
      <c r="D274" s="1422"/>
      <c r="E274" s="450"/>
      <c r="F274" s="13"/>
      <c r="G274" s="394"/>
      <c r="H274" s="445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s="278" customFormat="1">
      <c r="A275" s="448"/>
      <c r="B275" s="325"/>
      <c r="C275" s="1421" t="s">
        <v>1633</v>
      </c>
      <c r="D275" s="1422"/>
      <c r="E275" s="450">
        <v>133</v>
      </c>
      <c r="F275" s="464">
        <v>400</v>
      </c>
      <c r="G275" s="469">
        <v>2000</v>
      </c>
      <c r="H275" s="468">
        <v>5000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s="278" customFormat="1">
      <c r="A276" s="451" t="s">
        <v>1630</v>
      </c>
      <c r="B276" s="331"/>
      <c r="C276" s="453" t="s">
        <v>1682</v>
      </c>
      <c r="D276" s="454"/>
      <c r="E276" s="13">
        <v>10</v>
      </c>
      <c r="F276" s="13"/>
      <c r="G276" s="463">
        <v>2500</v>
      </c>
      <c r="H276" s="463">
        <v>6500</v>
      </c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s="278" customFormat="1">
      <c r="A277" s="451" t="s">
        <v>1631</v>
      </c>
      <c r="B277" s="331"/>
      <c r="C277" s="453" t="s">
        <v>1634</v>
      </c>
      <c r="D277" s="454"/>
      <c r="E277" s="13">
        <v>10</v>
      </c>
      <c r="F277" s="464">
        <v>12000</v>
      </c>
      <c r="G277" s="463">
        <v>10000</v>
      </c>
      <c r="H277" s="463">
        <v>15000</v>
      </c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s="278" customFormat="1">
      <c r="A278" s="452"/>
      <c r="B278" s="92"/>
      <c r="C278" s="453" t="s">
        <v>1635</v>
      </c>
      <c r="D278" s="454"/>
      <c r="E278" s="13">
        <v>3</v>
      </c>
      <c r="F278" s="464">
        <v>5000</v>
      </c>
      <c r="G278" s="463">
        <v>3000</v>
      </c>
      <c r="H278" s="463">
        <v>7500</v>
      </c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s="278" customFormat="1">
      <c r="A279" s="452"/>
      <c r="B279" s="92"/>
      <c r="C279" s="453" t="s">
        <v>1636</v>
      </c>
      <c r="D279" s="454"/>
      <c r="E279" s="13"/>
      <c r="F279" s="13"/>
      <c r="G279" s="445"/>
      <c r="H279" s="445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s="278" customFormat="1">
      <c r="A280" s="455" t="s">
        <v>1632</v>
      </c>
      <c r="B280" s="456"/>
      <c r="C280" s="453" t="s">
        <v>1637</v>
      </c>
      <c r="D280" s="454"/>
      <c r="E280" s="13"/>
      <c r="F280" s="13"/>
      <c r="G280" s="445"/>
      <c r="H280" s="445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s="278" customFormat="1">
      <c r="A281" s="1415" t="s">
        <v>1650</v>
      </c>
      <c r="B281" s="1416"/>
      <c r="C281" s="1416"/>
      <c r="D281" s="1417"/>
      <c r="E281" s="1413" t="s">
        <v>1657</v>
      </c>
      <c r="F281" s="1413"/>
      <c r="G281" s="1414" t="s">
        <v>1660</v>
      </c>
      <c r="H281" s="1414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s="278" customFormat="1">
      <c r="A282" s="1418"/>
      <c r="B282" s="1419"/>
      <c r="C282" s="1419"/>
      <c r="D282" s="1420"/>
      <c r="E282" s="390" t="s">
        <v>1658</v>
      </c>
      <c r="F282" s="390" t="s">
        <v>1659</v>
      </c>
      <c r="G282" s="395" t="s">
        <v>557</v>
      </c>
      <c r="H282" s="395" t="s">
        <v>1661</v>
      </c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s="278" customFormat="1">
      <c r="A283" s="455" t="s">
        <v>1651</v>
      </c>
      <c r="B283" s="465"/>
      <c r="C283" s="466"/>
      <c r="D283" s="454"/>
      <c r="E283" s="450"/>
      <c r="F283" s="13" t="s">
        <v>1677</v>
      </c>
      <c r="G283" s="394"/>
      <c r="H283" s="445" t="s">
        <v>1677</v>
      </c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s="278" customFormat="1">
      <c r="A284" s="455" t="s">
        <v>1652</v>
      </c>
      <c r="B284" s="465"/>
      <c r="C284" s="466"/>
      <c r="D284" s="454"/>
      <c r="E284" s="450"/>
      <c r="F284" s="13" t="s">
        <v>1677</v>
      </c>
      <c r="G284" s="475"/>
      <c r="H284" s="445" t="s">
        <v>1677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s="278" customFormat="1">
      <c r="A285" s="455" t="s">
        <v>1653</v>
      </c>
      <c r="B285" s="465"/>
      <c r="C285" s="466"/>
      <c r="D285" s="454"/>
      <c r="E285" s="450" t="s">
        <v>1677</v>
      </c>
      <c r="F285" s="13"/>
      <c r="G285" s="394"/>
      <c r="H285" s="445" t="s">
        <v>1677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s="278" customFormat="1">
      <c r="A286" s="455" t="s">
        <v>1654</v>
      </c>
      <c r="B286" s="465"/>
      <c r="C286" s="466"/>
      <c r="D286" s="454"/>
      <c r="E286" s="450"/>
      <c r="F286" s="13"/>
      <c r="G286" s="394"/>
      <c r="H286" s="445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s="278" customFormat="1">
      <c r="A287" s="455" t="s">
        <v>1655</v>
      </c>
      <c r="B287" s="465"/>
      <c r="C287" s="466"/>
      <c r="D287" s="454"/>
      <c r="E287" s="450"/>
      <c r="F287" s="13" t="s">
        <v>1677</v>
      </c>
      <c r="G287" s="394"/>
      <c r="H287" s="445" t="s">
        <v>1677</v>
      </c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s="278" customFormat="1">
      <c r="A288" s="455" t="s">
        <v>1656</v>
      </c>
      <c r="B288" s="465"/>
      <c r="C288" s="466"/>
      <c r="D288" s="454"/>
      <c r="E288" s="450"/>
      <c r="F288" s="13"/>
      <c r="G288" s="394"/>
      <c r="H288" s="445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s="278" customFormat="1">
      <c r="A289" s="455" t="s">
        <v>1679</v>
      </c>
      <c r="B289" s="465"/>
      <c r="C289" s="466"/>
      <c r="D289" s="454"/>
      <c r="E289" s="450"/>
      <c r="F289" s="13"/>
      <c r="G289" s="394"/>
      <c r="H289" s="445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s="278" customFormat="1">
      <c r="A290" s="455" t="s">
        <v>1680</v>
      </c>
      <c r="B290" s="465"/>
      <c r="C290" s="466"/>
      <c r="D290" s="454"/>
      <c r="E290" s="450"/>
      <c r="F290" s="13"/>
      <c r="G290" s="475" t="s">
        <v>1677</v>
      </c>
      <c r="H290" s="445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s="278" customFormat="1">
      <c r="A291" s="16"/>
      <c r="B291" s="345"/>
      <c r="C291" s="460"/>
      <c r="D291" s="461"/>
      <c r="E291" s="462"/>
      <c r="F291" s="462"/>
      <c r="G291" s="393"/>
      <c r="H291" s="39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s="278" customFormat="1">
      <c r="A292" s="24"/>
      <c r="B292" s="277"/>
      <c r="C292" s="277" t="s">
        <v>1665</v>
      </c>
      <c r="D292" s="3"/>
      <c r="E292" s="3"/>
      <c r="F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s="278" customFormat="1">
      <c r="A293" s="1415" t="s">
        <v>1620</v>
      </c>
      <c r="B293" s="1416"/>
      <c r="C293" s="1416"/>
      <c r="D293" s="1417"/>
      <c r="E293" s="457" t="s">
        <v>88</v>
      </c>
      <c r="F293" s="390" t="s">
        <v>1621</v>
      </c>
      <c r="G293" s="458" t="s">
        <v>1622</v>
      </c>
      <c r="H293" s="395" t="s">
        <v>1623</v>
      </c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s="278" customFormat="1">
      <c r="A294" s="1418"/>
      <c r="B294" s="1419"/>
      <c r="C294" s="1419"/>
      <c r="D294" s="1420"/>
      <c r="E294" s="459" t="s">
        <v>1639</v>
      </c>
      <c r="F294" s="390" t="s">
        <v>1624</v>
      </c>
      <c r="G294" s="395" t="s">
        <v>1625</v>
      </c>
      <c r="H294" s="395" t="s">
        <v>1625</v>
      </c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s="278" customFormat="1">
      <c r="A295" s="447" t="s">
        <v>1626</v>
      </c>
      <c r="B295" s="446"/>
      <c r="C295" s="1421" t="s">
        <v>1629</v>
      </c>
      <c r="D295" s="1422"/>
      <c r="E295" s="450"/>
      <c r="F295" s="13"/>
      <c r="G295" s="394"/>
      <c r="H295" s="445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s="278" customFormat="1">
      <c r="A296" s="448"/>
      <c r="B296" s="325"/>
      <c r="C296" s="1421" t="s">
        <v>1633</v>
      </c>
      <c r="D296" s="1422"/>
      <c r="E296" s="450">
        <v>61</v>
      </c>
      <c r="F296" s="464">
        <v>450</v>
      </c>
      <c r="G296" s="469">
        <v>1200</v>
      </c>
      <c r="H296" s="468">
        <v>5700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s="278" customFormat="1">
      <c r="A297" s="451" t="s">
        <v>1630</v>
      </c>
      <c r="B297" s="331"/>
      <c r="C297" s="453" t="s">
        <v>1681</v>
      </c>
      <c r="D297" s="454"/>
      <c r="E297" s="13">
        <v>4</v>
      </c>
      <c r="F297" s="13">
        <v>15</v>
      </c>
      <c r="G297" s="13">
        <v>150</v>
      </c>
      <c r="H297" s="445">
        <v>270</v>
      </c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s="278" customFormat="1">
      <c r="A298" s="451" t="s">
        <v>1631</v>
      </c>
      <c r="B298" s="331"/>
      <c r="C298" s="453" t="s">
        <v>1634</v>
      </c>
      <c r="D298" s="454"/>
      <c r="E298" s="13">
        <v>4</v>
      </c>
      <c r="F298" s="13">
        <v>150</v>
      </c>
      <c r="G298" s="445">
        <v>800</v>
      </c>
      <c r="H298" s="463">
        <v>2500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s="278" customFormat="1">
      <c r="A299" s="452"/>
      <c r="B299" s="92"/>
      <c r="C299" s="453" t="s">
        <v>1635</v>
      </c>
      <c r="D299" s="454"/>
      <c r="E299" s="13"/>
      <c r="F299" s="13"/>
      <c r="G299" s="445"/>
      <c r="H299" s="445" t="s">
        <v>225</v>
      </c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s="278" customFormat="1">
      <c r="A300" s="452"/>
      <c r="B300" s="92"/>
      <c r="C300" s="453" t="s">
        <v>1636</v>
      </c>
      <c r="D300" s="454"/>
      <c r="E300" s="13"/>
      <c r="F300" s="13"/>
      <c r="G300" s="445"/>
      <c r="H300" s="445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s="278" customFormat="1">
      <c r="A301" s="455" t="s">
        <v>1632</v>
      </c>
      <c r="B301" s="456"/>
      <c r="C301" s="453" t="s">
        <v>1637</v>
      </c>
      <c r="D301" s="454"/>
      <c r="E301" s="13"/>
      <c r="F301" s="13"/>
      <c r="G301" s="445"/>
      <c r="H301" s="445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s="278" customFormat="1">
      <c r="A302" s="1415" t="s">
        <v>1650</v>
      </c>
      <c r="B302" s="1416"/>
      <c r="C302" s="1416"/>
      <c r="D302" s="1417"/>
      <c r="E302" s="1413" t="s">
        <v>1657</v>
      </c>
      <c r="F302" s="1413"/>
      <c r="G302" s="1414" t="s">
        <v>1660</v>
      </c>
      <c r="H302" s="1414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s="278" customFormat="1">
      <c r="A303" s="1418"/>
      <c r="B303" s="1419"/>
      <c r="C303" s="1419"/>
      <c r="D303" s="1420"/>
      <c r="E303" s="390" t="s">
        <v>1658</v>
      </c>
      <c r="F303" s="390" t="s">
        <v>1659</v>
      </c>
      <c r="G303" s="395" t="s">
        <v>557</v>
      </c>
      <c r="H303" s="395" t="s">
        <v>1661</v>
      </c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s="278" customFormat="1">
      <c r="A304" s="455" t="s">
        <v>1651</v>
      </c>
      <c r="B304" s="465"/>
      <c r="C304" s="466"/>
      <c r="D304" s="454"/>
      <c r="E304" s="450" t="s">
        <v>1677</v>
      </c>
      <c r="F304" s="13"/>
      <c r="G304" s="394"/>
      <c r="H304" s="13" t="s">
        <v>1677</v>
      </c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s="278" customFormat="1">
      <c r="A305" s="455" t="s">
        <v>1652</v>
      </c>
      <c r="B305" s="465"/>
      <c r="C305" s="466"/>
      <c r="D305" s="454"/>
      <c r="E305" s="450"/>
      <c r="F305" s="13"/>
      <c r="G305" s="394"/>
      <c r="H305" s="445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s="278" customFormat="1">
      <c r="A306" s="455" t="s">
        <v>1653</v>
      </c>
      <c r="B306" s="465"/>
      <c r="C306" s="466"/>
      <c r="D306" s="454"/>
      <c r="E306" s="450" t="s">
        <v>1677</v>
      </c>
      <c r="F306" s="13"/>
      <c r="G306" s="394"/>
      <c r="H306" s="13" t="s">
        <v>1677</v>
      </c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s="278" customFormat="1">
      <c r="A307" s="455" t="s">
        <v>1654</v>
      </c>
      <c r="B307" s="465"/>
      <c r="C307" s="466"/>
      <c r="D307" s="454"/>
      <c r="E307" s="450"/>
      <c r="F307" s="13"/>
      <c r="G307" s="394"/>
      <c r="H307" s="445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s="278" customFormat="1">
      <c r="A308" s="455" t="s">
        <v>1655</v>
      </c>
      <c r="B308" s="465"/>
      <c r="C308" s="466"/>
      <c r="D308" s="454"/>
      <c r="E308" s="450"/>
      <c r="F308" s="13"/>
      <c r="G308" s="394"/>
      <c r="H308" s="445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s="278" customFormat="1">
      <c r="A309" s="455" t="s">
        <v>1656</v>
      </c>
      <c r="B309" s="465"/>
      <c r="C309" s="466"/>
      <c r="D309" s="454"/>
      <c r="E309" s="450"/>
      <c r="F309" s="13"/>
      <c r="G309" s="394"/>
      <c r="H309" s="445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s="278" customFormat="1">
      <c r="A310" s="455" t="s">
        <v>1679</v>
      </c>
      <c r="B310" s="465"/>
      <c r="C310" s="466"/>
      <c r="D310" s="454"/>
      <c r="E310" s="450" t="s">
        <v>1677</v>
      </c>
      <c r="F310" s="13"/>
      <c r="G310" s="394"/>
      <c r="H310" s="13" t="s">
        <v>1677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s="278" customFormat="1">
      <c r="A311" s="455" t="s">
        <v>1680</v>
      </c>
      <c r="B311" s="465"/>
      <c r="C311" s="466"/>
      <c r="D311" s="454"/>
      <c r="E311" s="450"/>
      <c r="F311" s="13"/>
      <c r="G311" s="394"/>
      <c r="H311" s="445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s="278" customFormat="1" ht="12" customHeight="1">
      <c r="A312" s="16"/>
      <c r="B312" s="345"/>
      <c r="C312" s="460"/>
      <c r="D312" s="461"/>
      <c r="E312" s="462"/>
      <c r="F312" s="462"/>
      <c r="G312" s="582"/>
      <c r="H312" s="582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s="278" customFormat="1">
      <c r="A313" s="24"/>
      <c r="B313" s="277"/>
      <c r="C313" s="277" t="s">
        <v>1667</v>
      </c>
      <c r="D313" s="3"/>
      <c r="E313" s="3"/>
      <c r="F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s="278" customFormat="1">
      <c r="A314" s="1415" t="s">
        <v>1620</v>
      </c>
      <c r="B314" s="1416"/>
      <c r="C314" s="1416"/>
      <c r="D314" s="1417"/>
      <c r="E314" s="457" t="s">
        <v>88</v>
      </c>
      <c r="F314" s="390" t="s">
        <v>1621</v>
      </c>
      <c r="G314" s="458" t="s">
        <v>1622</v>
      </c>
      <c r="H314" s="395" t="s">
        <v>1623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s="278" customFormat="1">
      <c r="A315" s="1418"/>
      <c r="B315" s="1419"/>
      <c r="C315" s="1419"/>
      <c r="D315" s="1420"/>
      <c r="E315" s="459" t="s">
        <v>1639</v>
      </c>
      <c r="F315" s="390" t="s">
        <v>1624</v>
      </c>
      <c r="G315" s="395" t="s">
        <v>1625</v>
      </c>
      <c r="H315" s="395" t="s">
        <v>1625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s="278" customFormat="1">
      <c r="A316" s="447" t="s">
        <v>1626</v>
      </c>
      <c r="B316" s="446"/>
      <c r="C316" s="1421" t="s">
        <v>1629</v>
      </c>
      <c r="D316" s="1422"/>
      <c r="E316" s="450"/>
      <c r="F316" s="13"/>
      <c r="G316" s="394"/>
      <c r="H316" s="445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s="278" customFormat="1">
      <c r="A317" s="448"/>
      <c r="B317" s="325"/>
      <c r="C317" s="1421" t="s">
        <v>1633</v>
      </c>
      <c r="D317" s="1422"/>
      <c r="E317" s="450">
        <v>122</v>
      </c>
      <c r="F317" s="464">
        <v>1600</v>
      </c>
      <c r="G317" s="106"/>
      <c r="H317" s="109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s="278" customFormat="1">
      <c r="A318" s="451" t="s">
        <v>1630</v>
      </c>
      <c r="B318" s="331"/>
      <c r="C318" s="453" t="s">
        <v>1681</v>
      </c>
      <c r="D318" s="454"/>
      <c r="E318" s="13">
        <v>6</v>
      </c>
      <c r="F318" s="13">
        <v>70</v>
      </c>
      <c r="G318" s="445"/>
      <c r="H318" s="445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s="278" customFormat="1">
      <c r="A319" s="451" t="s">
        <v>1631</v>
      </c>
      <c r="B319" s="331"/>
      <c r="C319" s="453" t="s">
        <v>1634</v>
      </c>
      <c r="D319" s="454"/>
      <c r="E319" s="13">
        <v>3</v>
      </c>
      <c r="F319" s="13">
        <v>40</v>
      </c>
      <c r="G319" s="445"/>
      <c r="H319" s="46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s="345" customFormat="1">
      <c r="A320" s="452"/>
      <c r="B320" s="92"/>
      <c r="C320" s="453" t="s">
        <v>1635</v>
      </c>
      <c r="D320" s="454"/>
      <c r="E320" s="13">
        <v>10</v>
      </c>
      <c r="F320" s="13">
        <v>60</v>
      </c>
      <c r="G320" s="445"/>
      <c r="H320" s="44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 s="345" customFormat="1">
      <c r="A321" s="452"/>
      <c r="B321" s="92"/>
      <c r="C321" s="453" t="s">
        <v>1636</v>
      </c>
      <c r="D321" s="454"/>
      <c r="E321" s="13"/>
      <c r="F321" s="13"/>
      <c r="G321" s="445"/>
      <c r="H321" s="44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 s="345" customFormat="1">
      <c r="A322" s="455" t="s">
        <v>1632</v>
      </c>
      <c r="B322" s="456"/>
      <c r="C322" s="453" t="s">
        <v>1637</v>
      </c>
      <c r="D322" s="454"/>
      <c r="E322" s="13"/>
      <c r="F322" s="13"/>
      <c r="G322" s="445"/>
      <c r="H322" s="44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 s="278" customFormat="1">
      <c r="A323" s="1415" t="s">
        <v>1650</v>
      </c>
      <c r="B323" s="1416"/>
      <c r="C323" s="1416"/>
      <c r="D323" s="1417"/>
      <c r="E323" s="1413" t="s">
        <v>1657</v>
      </c>
      <c r="F323" s="1413"/>
      <c r="G323" s="1414" t="s">
        <v>1660</v>
      </c>
      <c r="H323" s="1414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s="278" customFormat="1">
      <c r="A324" s="1418"/>
      <c r="B324" s="1419"/>
      <c r="C324" s="1419"/>
      <c r="D324" s="1420"/>
      <c r="E324" s="390" t="s">
        <v>1658</v>
      </c>
      <c r="F324" s="390" t="s">
        <v>1659</v>
      </c>
      <c r="G324" s="395" t="s">
        <v>557</v>
      </c>
      <c r="H324" s="395" t="s">
        <v>1661</v>
      </c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s="278" customFormat="1">
      <c r="A325" s="455" t="s">
        <v>1651</v>
      </c>
      <c r="B325" s="465"/>
      <c r="C325" s="466"/>
      <c r="D325" s="454"/>
      <c r="E325" s="450"/>
      <c r="F325" s="13" t="s">
        <v>1677</v>
      </c>
      <c r="G325" s="394"/>
      <c r="H325" s="13" t="s">
        <v>1677</v>
      </c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s="278" customFormat="1">
      <c r="A326" s="455" t="s">
        <v>1652</v>
      </c>
      <c r="B326" s="465"/>
      <c r="C326" s="466"/>
      <c r="D326" s="454"/>
      <c r="E326" s="450"/>
      <c r="F326" s="13" t="s">
        <v>1677</v>
      </c>
      <c r="G326" s="394"/>
      <c r="H326" s="13" t="s">
        <v>1677</v>
      </c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s="278" customFormat="1">
      <c r="A327" s="455" t="s">
        <v>1653</v>
      </c>
      <c r="B327" s="465"/>
      <c r="C327" s="466"/>
      <c r="D327" s="454"/>
      <c r="E327" s="450"/>
      <c r="F327" s="13" t="s">
        <v>1677</v>
      </c>
      <c r="G327" s="394"/>
      <c r="H327" s="13" t="s">
        <v>1677</v>
      </c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s="278" customFormat="1">
      <c r="A328" s="455" t="s">
        <v>1654</v>
      </c>
      <c r="B328" s="465"/>
      <c r="C328" s="466"/>
      <c r="D328" s="454"/>
      <c r="E328" s="450"/>
      <c r="F328" s="13" t="s">
        <v>1677</v>
      </c>
      <c r="G328" s="394"/>
      <c r="H328" s="13" t="s">
        <v>1677</v>
      </c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s="278" customFormat="1">
      <c r="A329" s="455" t="s">
        <v>1655</v>
      </c>
      <c r="B329" s="465"/>
      <c r="C329" s="466"/>
      <c r="D329" s="454"/>
      <c r="E329" s="450"/>
      <c r="F329" s="13" t="s">
        <v>1677</v>
      </c>
      <c r="G329" s="394"/>
      <c r="H329" s="13" t="s">
        <v>1677</v>
      </c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s="278" customFormat="1">
      <c r="A330" s="455" t="s">
        <v>1656</v>
      </c>
      <c r="B330" s="465"/>
      <c r="C330" s="466"/>
      <c r="D330" s="454"/>
      <c r="E330" s="450"/>
      <c r="F330" s="13"/>
      <c r="G330" s="394"/>
      <c r="H330" s="445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s="278" customFormat="1">
      <c r="A331" s="455" t="s">
        <v>1679</v>
      </c>
      <c r="B331" s="465"/>
      <c r="C331" s="466"/>
      <c r="D331" s="454"/>
      <c r="E331" s="13" t="s">
        <v>1677</v>
      </c>
      <c r="F331" s="13"/>
      <c r="G331" s="13" t="s">
        <v>1677</v>
      </c>
      <c r="H331" s="445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s="278" customFormat="1">
      <c r="A332" s="455" t="s">
        <v>1680</v>
      </c>
      <c r="B332" s="465"/>
      <c r="C332" s="466"/>
      <c r="D332" s="454"/>
      <c r="E332" s="450"/>
      <c r="F332" s="13"/>
      <c r="G332" s="394"/>
      <c r="H332" s="445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s="278" customFormat="1">
      <c r="A333" s="24"/>
      <c r="B333" s="277"/>
      <c r="C333" s="277" t="s">
        <v>1668</v>
      </c>
      <c r="D333" s="3"/>
      <c r="E333" s="3"/>
      <c r="F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s="278" customFormat="1">
      <c r="A334" s="1415" t="s">
        <v>1620</v>
      </c>
      <c r="B334" s="1416"/>
      <c r="C334" s="1416"/>
      <c r="D334" s="1417"/>
      <c r="E334" s="457" t="s">
        <v>88</v>
      </c>
      <c r="F334" s="390" t="s">
        <v>1621</v>
      </c>
      <c r="G334" s="458" t="s">
        <v>1622</v>
      </c>
      <c r="H334" s="395" t="s">
        <v>1623</v>
      </c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s="278" customFormat="1">
      <c r="A335" s="1418"/>
      <c r="B335" s="1419"/>
      <c r="C335" s="1419"/>
      <c r="D335" s="1420"/>
      <c r="E335" s="459" t="s">
        <v>1639</v>
      </c>
      <c r="F335" s="390" t="s">
        <v>1624</v>
      </c>
      <c r="G335" s="395" t="s">
        <v>1625</v>
      </c>
      <c r="H335" s="395" t="s">
        <v>1625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s="278" customFormat="1">
      <c r="A336" s="447" t="s">
        <v>1626</v>
      </c>
      <c r="B336" s="446"/>
      <c r="C336" s="1421" t="s">
        <v>1629</v>
      </c>
      <c r="D336" s="1422"/>
      <c r="E336" s="450"/>
      <c r="F336" s="13"/>
      <c r="G336" s="394"/>
      <c r="H336" s="445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s="278" customFormat="1">
      <c r="A337" s="448"/>
      <c r="B337" s="325"/>
      <c r="C337" s="1421" t="s">
        <v>1633</v>
      </c>
      <c r="D337" s="1422"/>
      <c r="E337" s="450">
        <v>182</v>
      </c>
      <c r="F337" s="464">
        <v>2800</v>
      </c>
      <c r="G337" s="106"/>
      <c r="H337" s="109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s="278" customFormat="1">
      <c r="A338" s="451" t="s">
        <v>1630</v>
      </c>
      <c r="B338" s="331"/>
      <c r="C338" s="453" t="s">
        <v>1638</v>
      </c>
      <c r="D338" s="454"/>
      <c r="E338" s="13"/>
      <c r="F338" s="13"/>
      <c r="G338" s="445"/>
      <c r="H338" s="445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s="278" customFormat="1">
      <c r="A339" s="451" t="s">
        <v>1631</v>
      </c>
      <c r="B339" s="331"/>
      <c r="C339" s="453" t="s">
        <v>1634</v>
      </c>
      <c r="D339" s="454"/>
      <c r="E339" s="13">
        <v>14</v>
      </c>
      <c r="F339" s="464">
        <v>8000</v>
      </c>
      <c r="G339" s="463">
        <v>5000</v>
      </c>
      <c r="H339" s="463">
        <v>10000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s="278" customFormat="1">
      <c r="A340" s="452"/>
      <c r="B340" s="92"/>
      <c r="C340" s="453" t="s">
        <v>1635</v>
      </c>
      <c r="D340" s="454"/>
      <c r="E340" s="13">
        <v>10</v>
      </c>
      <c r="F340" s="464">
        <v>6000</v>
      </c>
      <c r="G340" s="463">
        <v>3000</v>
      </c>
      <c r="H340" s="463">
        <v>8000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s="278" customFormat="1">
      <c r="A341" s="452"/>
      <c r="B341" s="92"/>
      <c r="C341" s="453" t="s">
        <v>1636</v>
      </c>
      <c r="D341" s="454"/>
      <c r="E341" s="13"/>
      <c r="F341" s="13"/>
      <c r="G341" s="445"/>
      <c r="H341" s="445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s="278" customFormat="1">
      <c r="A342" s="455" t="s">
        <v>1632</v>
      </c>
      <c r="B342" s="456"/>
      <c r="C342" s="453" t="s">
        <v>1637</v>
      </c>
      <c r="D342" s="454"/>
      <c r="E342" s="13"/>
      <c r="F342" s="13"/>
      <c r="G342" s="445"/>
      <c r="H342" s="445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s="278" customFormat="1">
      <c r="A343" s="16"/>
      <c r="B343" s="345"/>
      <c r="C343" s="460"/>
      <c r="D343" s="461"/>
      <c r="E343" s="462"/>
      <c r="F343" s="462"/>
      <c r="G343" s="582"/>
      <c r="H343" s="582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s="278" customFormat="1">
      <c r="A344" s="1415" t="s">
        <v>1650</v>
      </c>
      <c r="B344" s="1416"/>
      <c r="C344" s="1416"/>
      <c r="D344" s="1417"/>
      <c r="E344" s="1413" t="s">
        <v>1657</v>
      </c>
      <c r="F344" s="1413"/>
      <c r="G344" s="1414" t="s">
        <v>1660</v>
      </c>
      <c r="H344" s="1414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s="278" customFormat="1">
      <c r="A345" s="1418"/>
      <c r="B345" s="1419"/>
      <c r="C345" s="1419"/>
      <c r="D345" s="1420"/>
      <c r="E345" s="576" t="s">
        <v>1658</v>
      </c>
      <c r="F345" s="576" t="s">
        <v>1659</v>
      </c>
      <c r="G345" s="577" t="s">
        <v>557</v>
      </c>
      <c r="H345" s="577" t="s">
        <v>1661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s="278" customFormat="1">
      <c r="A346" s="455" t="s">
        <v>1651</v>
      </c>
      <c r="B346" s="465"/>
      <c r="C346" s="466"/>
      <c r="D346" s="454"/>
      <c r="E346" s="450" t="s">
        <v>1677</v>
      </c>
      <c r="F346" s="13"/>
      <c r="G346" s="394"/>
      <c r="H346" s="445" t="s">
        <v>1677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s="278" customFormat="1">
      <c r="A347" s="455" t="s">
        <v>1652</v>
      </c>
      <c r="B347" s="465"/>
      <c r="C347" s="466"/>
      <c r="D347" s="454"/>
      <c r="E347" s="450"/>
      <c r="F347" s="13" t="s">
        <v>1677</v>
      </c>
      <c r="G347" s="394"/>
      <c r="H347" s="445" t="s">
        <v>1677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s="278" customFormat="1">
      <c r="A348" s="455" t="s">
        <v>1653</v>
      </c>
      <c r="B348" s="465"/>
      <c r="C348" s="466"/>
      <c r="D348" s="454"/>
      <c r="E348" s="450"/>
      <c r="F348" s="13"/>
      <c r="G348" s="394"/>
      <c r="H348" s="445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s="278" customFormat="1">
      <c r="A349" s="455" t="s">
        <v>1654</v>
      </c>
      <c r="B349" s="465"/>
      <c r="C349" s="466"/>
      <c r="D349" s="454"/>
      <c r="E349" s="450"/>
      <c r="F349" s="13" t="s">
        <v>1677</v>
      </c>
      <c r="G349" s="394"/>
      <c r="H349" s="445" t="s">
        <v>1677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s="278" customFormat="1">
      <c r="A350" s="455" t="s">
        <v>1655</v>
      </c>
      <c r="B350" s="465"/>
      <c r="C350" s="466"/>
      <c r="D350" s="454"/>
      <c r="E350" s="450"/>
      <c r="F350" s="13" t="s">
        <v>1677</v>
      </c>
      <c r="G350" s="394"/>
      <c r="H350" s="445" t="s">
        <v>1677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s="278" customFormat="1">
      <c r="A351" s="455" t="s">
        <v>1656</v>
      </c>
      <c r="B351" s="465"/>
      <c r="C351" s="466"/>
      <c r="D351" s="454"/>
      <c r="E351" s="450"/>
      <c r="F351" s="13"/>
      <c r="G351" s="394"/>
      <c r="H351" s="445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s="278" customFormat="1">
      <c r="A352" s="455" t="s">
        <v>1679</v>
      </c>
      <c r="B352" s="465"/>
      <c r="C352" s="466"/>
      <c r="D352" s="454"/>
      <c r="E352" s="450" t="s">
        <v>1677</v>
      </c>
      <c r="F352" s="13"/>
      <c r="G352" s="394"/>
      <c r="H352" s="445" t="s">
        <v>1677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s="278" customFormat="1">
      <c r="A353" s="455" t="s">
        <v>1680</v>
      </c>
      <c r="B353" s="465"/>
      <c r="C353" s="466"/>
      <c r="D353" s="454"/>
      <c r="E353" s="450"/>
      <c r="F353" s="13"/>
      <c r="G353" s="394"/>
      <c r="H353" s="445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s="278" customFormat="1">
      <c r="A354" s="16"/>
      <c r="B354" s="345"/>
      <c r="C354" s="460"/>
      <c r="D354" s="461"/>
      <c r="E354" s="462"/>
      <c r="F354" s="462"/>
      <c r="G354" s="393"/>
      <c r="H354" s="39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s="278" customFormat="1">
      <c r="A355" s="24"/>
      <c r="B355" s="277"/>
      <c r="C355" s="277" t="s">
        <v>1669</v>
      </c>
      <c r="D355" s="3"/>
      <c r="E355" s="3"/>
      <c r="F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s="278" customFormat="1">
      <c r="A356" s="1415" t="s">
        <v>1620</v>
      </c>
      <c r="B356" s="1416"/>
      <c r="C356" s="1416"/>
      <c r="D356" s="1417"/>
      <c r="E356" s="457" t="s">
        <v>88</v>
      </c>
      <c r="F356" s="390" t="s">
        <v>1621</v>
      </c>
      <c r="G356" s="458" t="s">
        <v>1622</v>
      </c>
      <c r="H356" s="395" t="s">
        <v>1623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s="278" customFormat="1">
      <c r="A357" s="1418"/>
      <c r="B357" s="1419"/>
      <c r="C357" s="1419"/>
      <c r="D357" s="1420"/>
      <c r="E357" s="459" t="s">
        <v>1639</v>
      </c>
      <c r="F357" s="390" t="s">
        <v>1624</v>
      </c>
      <c r="G357" s="395" t="s">
        <v>1625</v>
      </c>
      <c r="H357" s="395" t="s">
        <v>1625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s="278" customFormat="1">
      <c r="A358" s="447" t="s">
        <v>1626</v>
      </c>
      <c r="B358" s="446"/>
      <c r="C358" s="1421" t="s">
        <v>1629</v>
      </c>
      <c r="D358" s="1422"/>
      <c r="E358" s="450"/>
      <c r="F358" s="13"/>
      <c r="G358" s="394"/>
      <c r="H358" s="445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s="278" customFormat="1">
      <c r="A359" s="448"/>
      <c r="B359" s="325"/>
      <c r="C359" s="1421" t="s">
        <v>1633</v>
      </c>
      <c r="D359" s="1422"/>
      <c r="E359" s="450">
        <v>303</v>
      </c>
      <c r="F359" s="464">
        <v>300</v>
      </c>
      <c r="G359" s="469">
        <v>2000</v>
      </c>
      <c r="H359" s="468">
        <v>3000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s="278" customFormat="1">
      <c r="A360" s="451" t="s">
        <v>1630</v>
      </c>
      <c r="B360" s="331"/>
      <c r="C360" s="453" t="s">
        <v>1638</v>
      </c>
      <c r="D360" s="454"/>
      <c r="E360" s="13"/>
      <c r="F360" s="13"/>
      <c r="G360" s="445"/>
      <c r="H360" s="445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s="278" customFormat="1">
      <c r="A361" s="451" t="s">
        <v>1631</v>
      </c>
      <c r="B361" s="331"/>
      <c r="C361" s="453" t="s">
        <v>1634</v>
      </c>
      <c r="D361" s="454"/>
      <c r="E361" s="13">
        <v>20</v>
      </c>
      <c r="F361" s="464">
        <v>2000</v>
      </c>
      <c r="G361" s="463">
        <v>2500</v>
      </c>
      <c r="H361" s="463">
        <v>1700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s="278" customFormat="1">
      <c r="A362" s="452"/>
      <c r="B362" s="92"/>
      <c r="C362" s="453" t="s">
        <v>1635</v>
      </c>
      <c r="D362" s="454"/>
      <c r="E362" s="13"/>
      <c r="F362" s="464"/>
      <c r="G362" s="463"/>
      <c r="H362" s="46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s="278" customFormat="1">
      <c r="A363" s="452"/>
      <c r="B363" s="92"/>
      <c r="C363" s="453" t="s">
        <v>1636</v>
      </c>
      <c r="D363" s="454"/>
      <c r="E363" s="13"/>
      <c r="F363" s="13"/>
      <c r="G363" s="445"/>
      <c r="H363" s="445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s="278" customFormat="1">
      <c r="A364" s="455" t="s">
        <v>1632</v>
      </c>
      <c r="B364" s="456"/>
      <c r="C364" s="453" t="s">
        <v>1637</v>
      </c>
      <c r="D364" s="454"/>
      <c r="E364" s="13"/>
      <c r="F364" s="13"/>
      <c r="G364" s="445"/>
      <c r="H364" s="445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s="278" customFormat="1">
      <c r="A365" s="1415" t="s">
        <v>1650</v>
      </c>
      <c r="B365" s="1416"/>
      <c r="C365" s="1416"/>
      <c r="D365" s="1417"/>
      <c r="E365" s="1413" t="s">
        <v>1657</v>
      </c>
      <c r="F365" s="1413"/>
      <c r="G365" s="1414" t="s">
        <v>1660</v>
      </c>
      <c r="H365" s="1414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s="278" customFormat="1">
      <c r="A366" s="1418"/>
      <c r="B366" s="1419"/>
      <c r="C366" s="1419"/>
      <c r="D366" s="1420"/>
      <c r="E366" s="390" t="s">
        <v>1658</v>
      </c>
      <c r="F366" s="390" t="s">
        <v>1659</v>
      </c>
      <c r="G366" s="395" t="s">
        <v>557</v>
      </c>
      <c r="H366" s="395" t="s">
        <v>1661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s="278" customFormat="1">
      <c r="A367" s="455" t="s">
        <v>1651</v>
      </c>
      <c r="B367" s="465"/>
      <c r="C367" s="466"/>
      <c r="D367" s="454"/>
      <c r="E367" s="450" t="s">
        <v>1677</v>
      </c>
      <c r="F367" s="13"/>
      <c r="G367" s="394"/>
      <c r="H367" s="445" t="s">
        <v>1677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s="278" customFormat="1">
      <c r="A368" s="455" t="s">
        <v>1652</v>
      </c>
      <c r="B368" s="465"/>
      <c r="C368" s="466"/>
      <c r="D368" s="454"/>
      <c r="E368" s="450"/>
      <c r="F368" s="13" t="s">
        <v>1677</v>
      </c>
      <c r="G368" s="394"/>
      <c r="H368" s="445" t="s">
        <v>1677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s="278" customFormat="1">
      <c r="A369" s="455" t="s">
        <v>1653</v>
      </c>
      <c r="B369" s="465"/>
      <c r="C369" s="466"/>
      <c r="D369" s="454"/>
      <c r="E369" s="450"/>
      <c r="F369" s="13"/>
      <c r="G369" s="394"/>
      <c r="H369" s="445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s="278" customFormat="1">
      <c r="A370" s="455" t="s">
        <v>1654</v>
      </c>
      <c r="B370" s="465"/>
      <c r="C370" s="466"/>
      <c r="D370" s="454"/>
      <c r="E370" s="450"/>
      <c r="F370" s="13" t="s">
        <v>1677</v>
      </c>
      <c r="G370" s="394"/>
      <c r="H370" s="445" t="s">
        <v>1677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s="278" customFormat="1">
      <c r="A371" s="455" t="s">
        <v>1655</v>
      </c>
      <c r="B371" s="465"/>
      <c r="C371" s="466"/>
      <c r="D371" s="454"/>
      <c r="E371" s="450"/>
      <c r="F371" s="13" t="s">
        <v>1677</v>
      </c>
      <c r="G371" s="394"/>
      <c r="H371" s="445" t="s">
        <v>1677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s="278" customFormat="1">
      <c r="A372" s="455" t="s">
        <v>1656</v>
      </c>
      <c r="B372" s="465"/>
      <c r="C372" s="466"/>
      <c r="D372" s="454"/>
      <c r="E372" s="450"/>
      <c r="F372" s="13"/>
      <c r="G372" s="394"/>
      <c r="H372" s="445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s="278" customFormat="1">
      <c r="A373" s="455" t="s">
        <v>1679</v>
      </c>
      <c r="B373" s="465"/>
      <c r="C373" s="466"/>
      <c r="D373" s="454"/>
      <c r="E373" s="450" t="s">
        <v>1677</v>
      </c>
      <c r="F373" s="13"/>
      <c r="G373" s="394"/>
      <c r="H373" s="445" t="s">
        <v>1677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s="278" customFormat="1">
      <c r="A374" s="455" t="s">
        <v>1680</v>
      </c>
      <c r="B374" s="465"/>
      <c r="C374" s="466"/>
      <c r="D374" s="454"/>
      <c r="E374" s="450"/>
      <c r="F374" s="13"/>
      <c r="G374" s="394"/>
      <c r="H374" s="445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s="278" customFormat="1">
      <c r="A375" s="24"/>
      <c r="B375" s="277"/>
      <c r="C375" s="277" t="s">
        <v>1670</v>
      </c>
      <c r="D375" s="3"/>
      <c r="E375" s="3"/>
      <c r="F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s="278" customFormat="1">
      <c r="A376" s="1415" t="s">
        <v>1620</v>
      </c>
      <c r="B376" s="1416"/>
      <c r="C376" s="1416"/>
      <c r="D376" s="1417"/>
      <c r="E376" s="457" t="s">
        <v>88</v>
      </c>
      <c r="F376" s="390" t="s">
        <v>1621</v>
      </c>
      <c r="G376" s="458" t="s">
        <v>1622</v>
      </c>
      <c r="H376" s="395" t="s">
        <v>1623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s="278" customFormat="1">
      <c r="A377" s="1418"/>
      <c r="B377" s="1419"/>
      <c r="C377" s="1419"/>
      <c r="D377" s="1420"/>
      <c r="E377" s="459" t="s">
        <v>1639</v>
      </c>
      <c r="F377" s="390" t="s">
        <v>1624</v>
      </c>
      <c r="G377" s="395" t="s">
        <v>1625</v>
      </c>
      <c r="H377" s="395" t="s">
        <v>1625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s="278" customFormat="1">
      <c r="A378" s="447" t="s">
        <v>1626</v>
      </c>
      <c r="B378" s="446"/>
      <c r="C378" s="1421" t="s">
        <v>1629</v>
      </c>
      <c r="D378" s="1422"/>
      <c r="E378" s="450"/>
      <c r="F378" s="13"/>
      <c r="G378" s="394"/>
      <c r="H378" s="445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s="278" customFormat="1">
      <c r="A379" s="448"/>
      <c r="B379" s="325"/>
      <c r="C379" s="1421" t="s">
        <v>1633</v>
      </c>
      <c r="D379" s="1422"/>
      <c r="E379" s="450">
        <v>104</v>
      </c>
      <c r="F379" s="464"/>
      <c r="G379" s="106"/>
      <c r="H379" s="109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s="278" customFormat="1">
      <c r="A380" s="451" t="s">
        <v>1630</v>
      </c>
      <c r="B380" s="331"/>
      <c r="C380" s="453" t="s">
        <v>1682</v>
      </c>
      <c r="D380" s="454"/>
      <c r="E380" s="13">
        <v>1</v>
      </c>
      <c r="F380" s="13">
        <v>100</v>
      </c>
      <c r="G380" s="445">
        <v>500</v>
      </c>
      <c r="H380" s="463">
        <v>10000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s="278" customFormat="1">
      <c r="A381" s="451" t="s">
        <v>1631</v>
      </c>
      <c r="B381" s="331"/>
      <c r="C381" s="453" t="s">
        <v>1634</v>
      </c>
      <c r="D381" s="454"/>
      <c r="E381" s="13">
        <v>4</v>
      </c>
      <c r="F381" s="464">
        <v>1200</v>
      </c>
      <c r="G381" s="463">
        <v>2500</v>
      </c>
      <c r="H381" s="46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s="345" customFormat="1">
      <c r="A382" s="452"/>
      <c r="B382" s="92"/>
      <c r="C382" s="453" t="s">
        <v>1635</v>
      </c>
      <c r="D382" s="454"/>
      <c r="E382" s="13">
        <v>3</v>
      </c>
      <c r="F382" s="464">
        <v>3000</v>
      </c>
      <c r="G382" s="463">
        <v>2500</v>
      </c>
      <c r="H382" s="463">
        <v>6000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 s="345" customFormat="1">
      <c r="A383" s="452"/>
      <c r="B383" s="92"/>
      <c r="C383" s="453" t="s">
        <v>1636</v>
      </c>
      <c r="D383" s="454"/>
      <c r="E383" s="13"/>
      <c r="F383" s="13"/>
      <c r="G383" s="445"/>
      <c r="H383" s="44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 s="345" customFormat="1">
      <c r="A384" s="455" t="s">
        <v>1632</v>
      </c>
      <c r="B384" s="456"/>
      <c r="C384" s="453" t="s">
        <v>1637</v>
      </c>
      <c r="D384" s="454"/>
      <c r="E384" s="13"/>
      <c r="F384" s="13"/>
      <c r="G384" s="445"/>
      <c r="H384" s="44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 s="278" customFormat="1">
      <c r="A385" s="16"/>
      <c r="B385" s="345"/>
      <c r="C385" s="460"/>
      <c r="D385" s="461"/>
      <c r="E385" s="462"/>
      <c r="F385" s="462"/>
      <c r="G385" s="393"/>
      <c r="H385" s="39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s="278" customFormat="1">
      <c r="A386" s="1415" t="s">
        <v>1650</v>
      </c>
      <c r="B386" s="1416"/>
      <c r="C386" s="1416"/>
      <c r="D386" s="1417"/>
      <c r="E386" s="1413" t="s">
        <v>1657</v>
      </c>
      <c r="F386" s="1413"/>
      <c r="G386" s="1414" t="s">
        <v>1660</v>
      </c>
      <c r="H386" s="1414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s="278" customFormat="1">
      <c r="A387" s="1418"/>
      <c r="B387" s="1419"/>
      <c r="C387" s="1419"/>
      <c r="D387" s="1420"/>
      <c r="E387" s="390" t="s">
        <v>1658</v>
      </c>
      <c r="F387" s="390" t="s">
        <v>1659</v>
      </c>
      <c r="G387" s="395" t="s">
        <v>557</v>
      </c>
      <c r="H387" s="395" t="s">
        <v>1661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s="278" customFormat="1">
      <c r="A388" s="455" t="s">
        <v>1651</v>
      </c>
      <c r="B388" s="465"/>
      <c r="C388" s="466"/>
      <c r="D388" s="454"/>
      <c r="E388" s="450"/>
      <c r="F388" s="13"/>
      <c r="G388" s="394"/>
      <c r="H388" s="445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s="278" customFormat="1">
      <c r="A389" s="455" t="s">
        <v>1652</v>
      </c>
      <c r="B389" s="465"/>
      <c r="C389" s="466"/>
      <c r="D389" s="454"/>
      <c r="E389" s="450"/>
      <c r="F389" s="13" t="s">
        <v>1677</v>
      </c>
      <c r="G389" s="394"/>
      <c r="H389" s="445" t="s">
        <v>1677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s="278" customFormat="1">
      <c r="A390" s="455" t="s">
        <v>1653</v>
      </c>
      <c r="B390" s="465"/>
      <c r="C390" s="466"/>
      <c r="D390" s="454"/>
      <c r="E390" s="450"/>
      <c r="F390" s="13" t="s">
        <v>1677</v>
      </c>
      <c r="G390" s="394"/>
      <c r="H390" s="445" t="s">
        <v>1677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s="278" customFormat="1">
      <c r="A391" s="455" t="s">
        <v>1654</v>
      </c>
      <c r="B391" s="465"/>
      <c r="C391" s="466"/>
      <c r="D391" s="454"/>
      <c r="E391" s="450"/>
      <c r="F391" s="13" t="s">
        <v>1677</v>
      </c>
      <c r="G391" s="394"/>
      <c r="H391" s="445" t="s">
        <v>1677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s="278" customFormat="1">
      <c r="A392" s="455" t="s">
        <v>1655</v>
      </c>
      <c r="B392" s="465"/>
      <c r="C392" s="466"/>
      <c r="D392" s="454"/>
      <c r="E392" s="450"/>
      <c r="F392" s="13"/>
      <c r="G392" s="394"/>
      <c r="H392" s="445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s="278" customFormat="1">
      <c r="A393" s="455" t="s">
        <v>1656</v>
      </c>
      <c r="B393" s="465"/>
      <c r="C393" s="466"/>
      <c r="D393" s="454"/>
      <c r="E393" s="450"/>
      <c r="F393" s="13"/>
      <c r="G393" s="394"/>
      <c r="H393" s="445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s="278" customFormat="1">
      <c r="A394" s="455" t="s">
        <v>1679</v>
      </c>
      <c r="B394" s="465"/>
      <c r="C394" s="466"/>
      <c r="D394" s="454"/>
      <c r="E394" s="13" t="s">
        <v>1677</v>
      </c>
      <c r="F394" s="394"/>
      <c r="G394" s="445" t="s">
        <v>1677</v>
      </c>
      <c r="H394" s="445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s="278" customFormat="1">
      <c r="A395" s="455" t="s">
        <v>1680</v>
      </c>
      <c r="B395" s="465"/>
      <c r="C395" s="466"/>
      <c r="D395" s="454"/>
      <c r="E395" s="450"/>
      <c r="F395" s="13"/>
      <c r="G395" s="394"/>
      <c r="H395" s="445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s="278" customFormat="1">
      <c r="A396" s="24"/>
      <c r="B396" s="277"/>
      <c r="C396" s="277" t="s">
        <v>1671</v>
      </c>
      <c r="D396" s="3"/>
      <c r="E396" s="3"/>
      <c r="F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s="278" customFormat="1">
      <c r="A397" s="1415" t="s">
        <v>1620</v>
      </c>
      <c r="B397" s="1416"/>
      <c r="C397" s="1416"/>
      <c r="D397" s="1417"/>
      <c r="E397" s="457" t="s">
        <v>88</v>
      </c>
      <c r="F397" s="390" t="s">
        <v>1621</v>
      </c>
      <c r="G397" s="458" t="s">
        <v>1622</v>
      </c>
      <c r="H397" s="395" t="s">
        <v>1623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s="278" customFormat="1">
      <c r="A398" s="1418"/>
      <c r="B398" s="1419"/>
      <c r="C398" s="1419"/>
      <c r="D398" s="1420"/>
      <c r="E398" s="459" t="s">
        <v>1639</v>
      </c>
      <c r="F398" s="390" t="s">
        <v>1624</v>
      </c>
      <c r="G398" s="395" t="s">
        <v>1625</v>
      </c>
      <c r="H398" s="395" t="s">
        <v>1625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s="278" customFormat="1">
      <c r="A399" s="447" t="s">
        <v>1626</v>
      </c>
      <c r="B399" s="446"/>
      <c r="C399" s="1421" t="s">
        <v>1629</v>
      </c>
      <c r="D399" s="1422"/>
      <c r="E399" s="450"/>
      <c r="F399" s="13"/>
      <c r="G399" s="394"/>
      <c r="H399" s="445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s="278" customFormat="1">
      <c r="A400" s="448"/>
      <c r="B400" s="325"/>
      <c r="C400" s="1421" t="s">
        <v>1633</v>
      </c>
      <c r="D400" s="1422"/>
      <c r="E400" s="450">
        <v>250</v>
      </c>
      <c r="F400" s="464">
        <v>3000</v>
      </c>
      <c r="G400" s="106">
        <v>700</v>
      </c>
      <c r="H400" s="109">
        <v>2150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s="278" customFormat="1">
      <c r="A401" s="451" t="s">
        <v>1630</v>
      </c>
      <c r="B401" s="331"/>
      <c r="C401" s="453" t="s">
        <v>1681</v>
      </c>
      <c r="D401" s="454"/>
      <c r="E401" s="13">
        <v>5</v>
      </c>
      <c r="F401" s="13">
        <v>10</v>
      </c>
      <c r="G401" s="463">
        <v>3000</v>
      </c>
      <c r="H401" s="463">
        <v>2000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s="278" customFormat="1">
      <c r="A402" s="451" t="s">
        <v>1631</v>
      </c>
      <c r="B402" s="331"/>
      <c r="C402" s="453" t="s">
        <v>1634</v>
      </c>
      <c r="D402" s="454"/>
      <c r="E402" s="13">
        <v>8</v>
      </c>
      <c r="F402" s="464">
        <v>2000</v>
      </c>
      <c r="G402" s="463">
        <v>5000</v>
      </c>
      <c r="H402" s="463">
        <v>2500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s="278" customFormat="1">
      <c r="A403" s="452"/>
      <c r="B403" s="92"/>
      <c r="C403" s="453" t="s">
        <v>1635</v>
      </c>
      <c r="D403" s="454"/>
      <c r="E403" s="13"/>
      <c r="F403" s="13"/>
      <c r="G403" s="445"/>
      <c r="H403" s="445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s="278" customFormat="1">
      <c r="A404" s="452"/>
      <c r="B404" s="92"/>
      <c r="C404" s="453" t="s">
        <v>1636</v>
      </c>
      <c r="D404" s="454"/>
      <c r="E404" s="13"/>
      <c r="F404" s="13"/>
      <c r="G404" s="445"/>
      <c r="H404" s="445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s="278" customFormat="1">
      <c r="A405" s="455" t="s">
        <v>1632</v>
      </c>
      <c r="B405" s="456"/>
      <c r="C405" s="453" t="s">
        <v>1637</v>
      </c>
      <c r="D405" s="454"/>
      <c r="E405" s="13"/>
      <c r="F405" s="13"/>
      <c r="G405" s="445"/>
      <c r="H405" s="445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s="278" customFormat="1" ht="16.5" customHeight="1">
      <c r="A406" s="16"/>
      <c r="B406" s="345"/>
      <c r="C406" s="460"/>
      <c r="D406" s="461"/>
      <c r="E406" s="462"/>
      <c r="F406" s="462"/>
      <c r="G406" s="582"/>
      <c r="H406" s="582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s="278" customFormat="1">
      <c r="A407" s="1415" t="s">
        <v>1650</v>
      </c>
      <c r="B407" s="1416"/>
      <c r="C407" s="1416"/>
      <c r="D407" s="1417"/>
      <c r="E407" s="1413" t="s">
        <v>1657</v>
      </c>
      <c r="F407" s="1413"/>
      <c r="G407" s="1414" t="s">
        <v>1660</v>
      </c>
      <c r="H407" s="1414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s="278" customFormat="1">
      <c r="A408" s="1418"/>
      <c r="B408" s="1419"/>
      <c r="C408" s="1419"/>
      <c r="D408" s="1420"/>
      <c r="E408" s="576" t="s">
        <v>1658</v>
      </c>
      <c r="F408" s="576" t="s">
        <v>1659</v>
      </c>
      <c r="G408" s="577" t="s">
        <v>557</v>
      </c>
      <c r="H408" s="577" t="s">
        <v>1661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s="278" customFormat="1">
      <c r="A409" s="455" t="s">
        <v>1651</v>
      </c>
      <c r="B409" s="465"/>
      <c r="C409" s="466"/>
      <c r="D409" s="454"/>
      <c r="E409" s="450"/>
      <c r="F409" s="13" t="s">
        <v>1677</v>
      </c>
      <c r="G409" s="394"/>
      <c r="H409" s="445" t="s">
        <v>1677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s="278" customFormat="1">
      <c r="A410" s="455" t="s">
        <v>1652</v>
      </c>
      <c r="B410" s="465"/>
      <c r="C410" s="466"/>
      <c r="D410" s="454"/>
      <c r="E410" s="450"/>
      <c r="F410" s="13"/>
      <c r="G410" s="394"/>
      <c r="H410" s="445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s="278" customFormat="1">
      <c r="A411" s="455" t="s">
        <v>1653</v>
      </c>
      <c r="B411" s="465"/>
      <c r="C411" s="466"/>
      <c r="D411" s="454"/>
      <c r="E411" s="450"/>
      <c r="F411" s="13"/>
      <c r="G411" s="394"/>
      <c r="H411" s="445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s="278" customFormat="1">
      <c r="A412" s="455" t="s">
        <v>1654</v>
      </c>
      <c r="B412" s="465"/>
      <c r="C412" s="466"/>
      <c r="D412" s="454"/>
      <c r="E412" s="450"/>
      <c r="F412" s="13"/>
      <c r="G412" s="394"/>
      <c r="H412" s="445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s="278" customFormat="1">
      <c r="A413" s="455" t="s">
        <v>1655</v>
      </c>
      <c r="B413" s="465"/>
      <c r="C413" s="466"/>
      <c r="D413" s="454"/>
      <c r="E413" s="450"/>
      <c r="F413" s="13" t="s">
        <v>1677</v>
      </c>
      <c r="G413" s="394"/>
      <c r="H413" s="445" t="s">
        <v>1677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s="278" customFormat="1">
      <c r="A414" s="455" t="s">
        <v>1656</v>
      </c>
      <c r="B414" s="465"/>
      <c r="C414" s="466"/>
      <c r="D414" s="454"/>
      <c r="E414" s="450"/>
      <c r="F414" s="13"/>
      <c r="G414" s="394"/>
      <c r="H414" s="445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s="278" customFormat="1">
      <c r="A415" s="455" t="s">
        <v>1679</v>
      </c>
      <c r="B415" s="465"/>
      <c r="C415" s="466"/>
      <c r="D415" s="454"/>
      <c r="E415" s="450"/>
      <c r="F415" s="13"/>
      <c r="G415" s="394"/>
      <c r="H415" s="445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s="278" customFormat="1">
      <c r="A416" s="455" t="s">
        <v>1680</v>
      </c>
      <c r="B416" s="465"/>
      <c r="C416" s="466"/>
      <c r="D416" s="454"/>
      <c r="E416" s="450"/>
      <c r="F416" s="13"/>
      <c r="G416" s="394"/>
      <c r="H416" s="445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s="278" customFormat="1" ht="12.75" customHeight="1">
      <c r="A417" s="16"/>
      <c r="B417" s="345"/>
      <c r="C417" s="460"/>
      <c r="D417" s="461"/>
      <c r="E417" s="462"/>
      <c r="F417" s="462"/>
      <c r="G417" s="393"/>
      <c r="H417" s="39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s="278" customFormat="1">
      <c r="A418" s="24"/>
      <c r="B418" s="277"/>
      <c r="C418" s="277" t="s">
        <v>1672</v>
      </c>
      <c r="D418" s="3"/>
      <c r="E418" s="3"/>
      <c r="F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s="278" customFormat="1">
      <c r="A419" s="1415" t="s">
        <v>1620</v>
      </c>
      <c r="B419" s="1416"/>
      <c r="C419" s="1416"/>
      <c r="D419" s="1417"/>
      <c r="E419" s="457" t="s">
        <v>88</v>
      </c>
      <c r="F419" s="390" t="s">
        <v>1621</v>
      </c>
      <c r="G419" s="458" t="s">
        <v>1622</v>
      </c>
      <c r="H419" s="395" t="s">
        <v>1623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s="278" customFormat="1">
      <c r="A420" s="1418"/>
      <c r="B420" s="1419"/>
      <c r="C420" s="1419"/>
      <c r="D420" s="1420"/>
      <c r="E420" s="459" t="s">
        <v>1639</v>
      </c>
      <c r="F420" s="390" t="s">
        <v>1624</v>
      </c>
      <c r="G420" s="395" t="s">
        <v>1625</v>
      </c>
      <c r="H420" s="395" t="s">
        <v>1625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s="278" customFormat="1">
      <c r="A421" s="447" t="s">
        <v>1626</v>
      </c>
      <c r="B421" s="446"/>
      <c r="C421" s="1421" t="s">
        <v>1629</v>
      </c>
      <c r="D421" s="1422"/>
      <c r="E421" s="450"/>
      <c r="F421" s="13"/>
      <c r="G421" s="394"/>
      <c r="H421" s="445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s="278" customFormat="1">
      <c r="A422" s="448"/>
      <c r="B422" s="325"/>
      <c r="C422" s="1421" t="s">
        <v>1633</v>
      </c>
      <c r="D422" s="1422"/>
      <c r="E422" s="450">
        <v>50</v>
      </c>
      <c r="F422" s="464">
        <v>500</v>
      </c>
      <c r="G422" s="106">
        <v>300</v>
      </c>
      <c r="H422" s="468">
        <v>6000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s="278" customFormat="1">
      <c r="A423" s="451" t="s">
        <v>1630</v>
      </c>
      <c r="B423" s="331"/>
      <c r="C423" s="453" t="s">
        <v>1638</v>
      </c>
      <c r="D423" s="454"/>
      <c r="E423" s="13"/>
      <c r="F423" s="13"/>
      <c r="G423" s="445"/>
      <c r="H423" s="445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s="278" customFormat="1">
      <c r="A424" s="451" t="s">
        <v>1631</v>
      </c>
      <c r="B424" s="331"/>
      <c r="C424" s="453" t="s">
        <v>1634</v>
      </c>
      <c r="D424" s="454"/>
      <c r="E424" s="13">
        <v>10</v>
      </c>
      <c r="F424" s="464">
        <v>10000</v>
      </c>
      <c r="G424" s="463">
        <v>4500</v>
      </c>
      <c r="H424" s="463">
        <v>8500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s="278" customFormat="1">
      <c r="A425" s="452"/>
      <c r="B425" s="92"/>
      <c r="C425" s="453" t="s">
        <v>1635</v>
      </c>
      <c r="D425" s="454"/>
      <c r="E425" s="13">
        <v>4</v>
      </c>
      <c r="F425" s="464">
        <v>2000</v>
      </c>
      <c r="G425" s="463">
        <v>2200</v>
      </c>
      <c r="H425" s="463">
        <v>4000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s="278" customFormat="1">
      <c r="A426" s="452"/>
      <c r="B426" s="92"/>
      <c r="C426" s="453" t="s">
        <v>1636</v>
      </c>
      <c r="D426" s="454"/>
      <c r="E426" s="13"/>
      <c r="F426" s="13"/>
      <c r="G426" s="445"/>
      <c r="H426" s="445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s="278" customFormat="1">
      <c r="A427" s="455" t="s">
        <v>1632</v>
      </c>
      <c r="B427" s="456"/>
      <c r="C427" s="453" t="s">
        <v>1637</v>
      </c>
      <c r="D427" s="454"/>
      <c r="E427" s="13"/>
      <c r="F427" s="13"/>
      <c r="G427" s="445"/>
      <c r="H427" s="445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s="278" customFormat="1">
      <c r="A428" s="1415" t="s">
        <v>1650</v>
      </c>
      <c r="B428" s="1416"/>
      <c r="C428" s="1416"/>
      <c r="D428" s="1417"/>
      <c r="E428" s="1413" t="s">
        <v>1657</v>
      </c>
      <c r="F428" s="1413"/>
      <c r="G428" s="1414" t="s">
        <v>1660</v>
      </c>
      <c r="H428" s="1414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s="278" customFormat="1">
      <c r="A429" s="1418"/>
      <c r="B429" s="1419"/>
      <c r="C429" s="1419"/>
      <c r="D429" s="1420"/>
      <c r="E429" s="390" t="s">
        <v>1658</v>
      </c>
      <c r="F429" s="390" t="s">
        <v>1659</v>
      </c>
      <c r="G429" s="395" t="s">
        <v>557</v>
      </c>
      <c r="H429" s="395" t="s">
        <v>1661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s="278" customFormat="1">
      <c r="A430" s="455" t="s">
        <v>1651</v>
      </c>
      <c r="B430" s="465"/>
      <c r="C430" s="466"/>
      <c r="D430" s="454"/>
      <c r="E430" s="450"/>
      <c r="F430" s="13"/>
      <c r="G430" s="394"/>
      <c r="H430" s="445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>
      <c r="A431" s="455" t="s">
        <v>1652</v>
      </c>
      <c r="B431" s="465"/>
      <c r="C431" s="466"/>
      <c r="D431" s="454"/>
      <c r="E431" s="450"/>
      <c r="F431" s="13"/>
      <c r="G431" s="394"/>
      <c r="H431" s="445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>
      <c r="A432" s="455" t="s">
        <v>1653</v>
      </c>
      <c r="B432" s="465"/>
      <c r="C432" s="466"/>
      <c r="D432" s="454"/>
      <c r="E432" s="450"/>
      <c r="F432" s="13"/>
      <c r="G432" s="394"/>
      <c r="H432" s="445"/>
    </row>
    <row r="433" spans="1:18" s="278" customFormat="1">
      <c r="A433" s="455" t="s">
        <v>1654</v>
      </c>
      <c r="B433" s="465"/>
      <c r="C433" s="466"/>
      <c r="D433" s="454"/>
      <c r="E433" s="450"/>
      <c r="F433" s="13"/>
      <c r="G433" s="394"/>
      <c r="H433" s="445"/>
    </row>
    <row r="434" spans="1:18" s="278" customFormat="1">
      <c r="A434" s="455" t="s">
        <v>1655</v>
      </c>
      <c r="B434" s="465"/>
      <c r="C434" s="466"/>
      <c r="D434" s="454"/>
      <c r="E434" s="450"/>
      <c r="F434" s="13" t="s">
        <v>1677</v>
      </c>
      <c r="G434" s="394"/>
      <c r="H434" s="445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s="278" customFormat="1">
      <c r="A435" s="455" t="s">
        <v>1656</v>
      </c>
      <c r="B435" s="465"/>
      <c r="C435" s="466"/>
      <c r="D435" s="454"/>
      <c r="E435" s="450"/>
      <c r="F435" s="13"/>
      <c r="G435" s="394"/>
      <c r="H435" s="445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s="278" customFormat="1">
      <c r="A436" s="455" t="s">
        <v>1679</v>
      </c>
      <c r="B436" s="465"/>
      <c r="C436" s="466"/>
      <c r="D436" s="454"/>
      <c r="E436" s="450"/>
      <c r="F436" s="13" t="s">
        <v>1677</v>
      </c>
      <c r="G436" s="394"/>
      <c r="H436" s="445" t="s">
        <v>1677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s="278" customFormat="1">
      <c r="A437" s="455" t="s">
        <v>1680</v>
      </c>
      <c r="B437" s="465"/>
      <c r="C437" s="466"/>
      <c r="D437" s="454"/>
      <c r="E437" s="450"/>
      <c r="F437" s="13"/>
      <c r="G437" s="394"/>
      <c r="H437" s="445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s="278" customFormat="1" ht="17.25" customHeight="1">
      <c r="A438" s="16"/>
      <c r="B438" s="345"/>
      <c r="C438" s="460"/>
      <c r="D438" s="461"/>
      <c r="E438" s="462"/>
      <c r="F438" s="462"/>
      <c r="G438" s="393"/>
      <c r="H438" s="39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s="278" customFormat="1">
      <c r="A439" s="24"/>
      <c r="B439" s="277"/>
      <c r="C439" s="277" t="s">
        <v>1673</v>
      </c>
      <c r="D439" s="3"/>
      <c r="E439" s="3"/>
      <c r="F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s="278" customFormat="1">
      <c r="A440" s="1415" t="s">
        <v>1620</v>
      </c>
      <c r="B440" s="1416"/>
      <c r="C440" s="1416"/>
      <c r="D440" s="1417"/>
      <c r="E440" s="457" t="s">
        <v>88</v>
      </c>
      <c r="F440" s="390" t="s">
        <v>1621</v>
      </c>
      <c r="G440" s="458" t="s">
        <v>1622</v>
      </c>
      <c r="H440" s="395" t="s">
        <v>1623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s="278" customFormat="1">
      <c r="A441" s="1418"/>
      <c r="B441" s="1419"/>
      <c r="C441" s="1419"/>
      <c r="D441" s="1420"/>
      <c r="E441" s="459" t="s">
        <v>1639</v>
      </c>
      <c r="F441" s="390" t="s">
        <v>1624</v>
      </c>
      <c r="G441" s="395" t="s">
        <v>1625</v>
      </c>
      <c r="H441" s="395" t="s">
        <v>1625</v>
      </c>
      <c r="I441" s="3"/>
      <c r="N441" s="3"/>
      <c r="O441" s="3"/>
      <c r="P441" s="3"/>
      <c r="Q441" s="3"/>
      <c r="R441" s="3"/>
    </row>
    <row r="442" spans="1:18" s="278" customFormat="1">
      <c r="A442" s="447" t="s">
        <v>1626</v>
      </c>
      <c r="B442" s="446"/>
      <c r="C442" s="1421" t="s">
        <v>1629</v>
      </c>
      <c r="D442" s="1422"/>
      <c r="E442" s="450" t="s">
        <v>1641</v>
      </c>
      <c r="F442" s="13">
        <v>605</v>
      </c>
      <c r="G442" s="394"/>
      <c r="H442" s="445"/>
      <c r="I442" s="3"/>
      <c r="N442" s="3"/>
      <c r="O442" s="3"/>
      <c r="P442" s="3"/>
      <c r="Q442" s="3"/>
      <c r="R442" s="3"/>
    </row>
    <row r="443" spans="1:18" s="278" customFormat="1">
      <c r="A443" s="448"/>
      <c r="B443" s="325"/>
      <c r="C443" s="1421" t="s">
        <v>1633</v>
      </c>
      <c r="D443" s="1422"/>
      <c r="E443" s="449" t="s">
        <v>1642</v>
      </c>
      <c r="F443" s="426">
        <v>400</v>
      </c>
      <c r="G443" s="106"/>
      <c r="H443" s="109"/>
      <c r="I443" s="3"/>
      <c r="N443" s="3"/>
      <c r="O443" s="3"/>
      <c r="P443" s="3"/>
      <c r="Q443" s="3"/>
      <c r="R443" s="3"/>
    </row>
    <row r="444" spans="1:18" s="278" customFormat="1">
      <c r="A444" s="451" t="s">
        <v>1630</v>
      </c>
      <c r="B444" s="331"/>
      <c r="C444" s="453" t="s">
        <v>1638</v>
      </c>
      <c r="D444" s="454"/>
      <c r="E444" s="13"/>
      <c r="F444" s="13"/>
      <c r="G444" s="445"/>
      <c r="H444" s="445"/>
      <c r="I444" s="3"/>
      <c r="N444" s="3"/>
      <c r="O444" s="3"/>
      <c r="P444" s="3"/>
      <c r="Q444" s="3"/>
      <c r="R444" s="3"/>
    </row>
    <row r="445" spans="1:18" s="278" customFormat="1">
      <c r="A445" s="451" t="s">
        <v>1631</v>
      </c>
      <c r="B445" s="331"/>
      <c r="C445" s="453" t="s">
        <v>1634</v>
      </c>
      <c r="D445" s="454"/>
      <c r="E445" s="13" t="s">
        <v>1644</v>
      </c>
      <c r="F445" s="13">
        <v>10000</v>
      </c>
      <c r="G445" s="445">
        <v>6000</v>
      </c>
      <c r="H445" s="445">
        <v>9000</v>
      </c>
      <c r="I445" s="3"/>
      <c r="N445" s="3"/>
      <c r="O445" s="3"/>
      <c r="P445" s="3"/>
      <c r="Q445" s="3"/>
      <c r="R445" s="3"/>
    </row>
    <row r="446" spans="1:18" s="278" customFormat="1">
      <c r="A446" s="452"/>
      <c r="B446" s="92"/>
      <c r="C446" s="453" t="s">
        <v>1635</v>
      </c>
      <c r="D446" s="454"/>
      <c r="E446" s="13" t="s">
        <v>1640</v>
      </c>
      <c r="F446" s="13">
        <v>10000</v>
      </c>
      <c r="G446" s="445">
        <v>3000</v>
      </c>
      <c r="H446" s="445">
        <v>2000</v>
      </c>
      <c r="I446" s="3"/>
      <c r="N446" s="3"/>
      <c r="O446" s="3"/>
      <c r="P446" s="3"/>
      <c r="Q446" s="3"/>
      <c r="R446" s="3"/>
    </row>
    <row r="447" spans="1:18" s="278" customFormat="1">
      <c r="A447" s="452"/>
      <c r="B447" s="92"/>
      <c r="C447" s="453" t="s">
        <v>1636</v>
      </c>
      <c r="D447" s="454"/>
      <c r="E447" s="13"/>
      <c r="F447" s="13"/>
      <c r="G447" s="445"/>
      <c r="H447" s="445"/>
      <c r="I447" s="3"/>
      <c r="N447" s="3"/>
      <c r="O447" s="3"/>
      <c r="P447" s="3"/>
      <c r="Q447" s="3"/>
      <c r="R447" s="3"/>
    </row>
    <row r="448" spans="1:18" s="278" customFormat="1">
      <c r="A448" s="455" t="s">
        <v>1632</v>
      </c>
      <c r="B448" s="456"/>
      <c r="C448" s="453" t="s">
        <v>1637</v>
      </c>
      <c r="D448" s="454"/>
      <c r="E448" s="13"/>
      <c r="F448" s="13"/>
      <c r="G448" s="445"/>
      <c r="H448" s="445"/>
      <c r="I448" s="3"/>
      <c r="J448" s="1413" t="s">
        <v>1657</v>
      </c>
      <c r="K448" s="1413"/>
      <c r="L448" s="1414" t="s">
        <v>1660</v>
      </c>
      <c r="M448" s="1414"/>
      <c r="N448" s="3"/>
      <c r="O448" s="3"/>
      <c r="P448" s="3"/>
      <c r="Q448" s="3"/>
      <c r="R448" s="3"/>
    </row>
    <row r="449" spans="1:18" s="278" customFormat="1">
      <c r="A449" s="16"/>
      <c r="B449" s="345"/>
      <c r="C449" s="460"/>
      <c r="D449" s="461"/>
      <c r="E449" s="462"/>
      <c r="F449" s="462"/>
      <c r="G449" s="393"/>
      <c r="H449" s="393"/>
      <c r="I449" s="3"/>
      <c r="J449" s="390" t="s">
        <v>1658</v>
      </c>
      <c r="K449" s="390" t="s">
        <v>1659</v>
      </c>
      <c r="L449" s="395" t="s">
        <v>557</v>
      </c>
      <c r="M449" s="395" t="s">
        <v>1661</v>
      </c>
      <c r="N449" s="3"/>
      <c r="O449" s="3"/>
      <c r="P449" s="3"/>
      <c r="Q449" s="3"/>
      <c r="R449" s="3"/>
    </row>
    <row r="450" spans="1:18" s="278" customFormat="1">
      <c r="A450" s="1415" t="s">
        <v>1650</v>
      </c>
      <c r="B450" s="1416"/>
      <c r="C450" s="1416"/>
      <c r="D450" s="1417"/>
      <c r="E450" s="1413" t="s">
        <v>1657</v>
      </c>
      <c r="F450" s="1413"/>
      <c r="G450" s="1414" t="s">
        <v>1660</v>
      </c>
      <c r="H450" s="1414"/>
      <c r="I450" s="3"/>
      <c r="N450" s="3"/>
      <c r="O450" s="3"/>
      <c r="P450" s="3"/>
      <c r="Q450" s="3"/>
      <c r="R450" s="3"/>
    </row>
    <row r="451" spans="1:18" s="278" customFormat="1">
      <c r="A451" s="1418"/>
      <c r="B451" s="1419"/>
      <c r="C451" s="1419"/>
      <c r="D451" s="1420"/>
      <c r="E451" s="390" t="s">
        <v>1658</v>
      </c>
      <c r="F451" s="390" t="s">
        <v>1659</v>
      </c>
      <c r="G451" s="395" t="s">
        <v>557</v>
      </c>
      <c r="H451" s="395" t="s">
        <v>1661</v>
      </c>
      <c r="I451" s="3"/>
      <c r="N451" s="3"/>
      <c r="O451" s="3"/>
      <c r="P451" s="3"/>
      <c r="Q451" s="3"/>
      <c r="R451" s="3"/>
    </row>
    <row r="452" spans="1:18" s="278" customFormat="1">
      <c r="A452" s="455" t="s">
        <v>1651</v>
      </c>
      <c r="B452" s="465"/>
      <c r="C452" s="466"/>
      <c r="D452" s="454"/>
      <c r="E452" s="450"/>
      <c r="F452" s="13" t="s">
        <v>1677</v>
      </c>
      <c r="G452" s="394"/>
      <c r="H452" s="445"/>
      <c r="I452" s="3"/>
      <c r="N452" s="3"/>
      <c r="O452" s="3"/>
      <c r="P452" s="3"/>
      <c r="Q452" s="3"/>
      <c r="R452" s="3"/>
    </row>
    <row r="453" spans="1:18" s="278" customFormat="1">
      <c r="A453" s="455" t="s">
        <v>1652</v>
      </c>
      <c r="B453" s="465"/>
      <c r="C453" s="466"/>
      <c r="D453" s="454"/>
      <c r="E453" s="450"/>
      <c r="F453" s="13" t="s">
        <v>1677</v>
      </c>
      <c r="G453" s="394"/>
      <c r="H453" s="445" t="s">
        <v>1678</v>
      </c>
      <c r="I453" s="3"/>
      <c r="N453" s="3"/>
      <c r="O453" s="3"/>
      <c r="P453" s="3"/>
      <c r="Q453" s="3"/>
      <c r="R453" s="3"/>
    </row>
    <row r="454" spans="1:18" s="278" customFormat="1">
      <c r="A454" s="455" t="s">
        <v>1653</v>
      </c>
      <c r="B454" s="465"/>
      <c r="C454" s="466"/>
      <c r="D454" s="454"/>
      <c r="E454" s="450"/>
      <c r="F454" s="13"/>
      <c r="G454" s="394"/>
      <c r="H454" s="445"/>
      <c r="I454" s="3"/>
      <c r="N454" s="3"/>
      <c r="O454" s="3"/>
      <c r="P454" s="3"/>
      <c r="Q454" s="3"/>
      <c r="R454" s="3"/>
    </row>
    <row r="455" spans="1:18" s="278" customFormat="1">
      <c r="A455" s="455" t="s">
        <v>1654</v>
      </c>
      <c r="B455" s="465"/>
      <c r="C455" s="466"/>
      <c r="D455" s="454"/>
      <c r="E455" s="450"/>
      <c r="F455" s="13" t="s">
        <v>1677</v>
      </c>
      <c r="G455" s="394"/>
      <c r="H455" s="445">
        <v>20</v>
      </c>
      <c r="I455" s="3"/>
      <c r="N455" s="3"/>
      <c r="O455" s="3"/>
      <c r="P455" s="3"/>
      <c r="Q455" s="3"/>
      <c r="R455" s="3"/>
    </row>
    <row r="456" spans="1:18" s="278" customFormat="1">
      <c r="A456" s="455" t="s">
        <v>1655</v>
      </c>
      <c r="B456" s="465"/>
      <c r="C456" s="466"/>
      <c r="D456" s="454"/>
      <c r="E456" s="450"/>
      <c r="F456" s="13" t="s">
        <v>1677</v>
      </c>
      <c r="G456" s="394"/>
      <c r="H456" s="445">
        <v>30</v>
      </c>
    </row>
    <row r="457" spans="1:18">
      <c r="A457" s="455" t="s">
        <v>1656</v>
      </c>
      <c r="B457" s="465"/>
      <c r="C457" s="466"/>
      <c r="D457" s="454"/>
      <c r="E457" s="450"/>
      <c r="F457" s="13" t="s">
        <v>1677</v>
      </c>
      <c r="G457" s="394"/>
      <c r="H457" s="445">
        <v>60</v>
      </c>
    </row>
    <row r="458" spans="1:18" s="278" customFormat="1">
      <c r="A458" s="455" t="s">
        <v>1679</v>
      </c>
      <c r="B458" s="465"/>
      <c r="C458" s="466"/>
      <c r="D458" s="454"/>
      <c r="E458" s="450"/>
      <c r="F458" s="13"/>
      <c r="G458" s="394"/>
      <c r="H458" s="445"/>
    </row>
    <row r="459" spans="1:18" s="278" customFormat="1">
      <c r="A459" s="455" t="s">
        <v>1680</v>
      </c>
      <c r="B459" s="465"/>
      <c r="C459" s="466"/>
      <c r="D459" s="454"/>
      <c r="E459" s="450"/>
      <c r="F459" s="13"/>
      <c r="G459" s="394"/>
      <c r="H459" s="445"/>
    </row>
    <row r="460" spans="1:18" ht="15" customHeight="1">
      <c r="A460" s="16"/>
      <c r="B460" s="345"/>
      <c r="C460" s="460"/>
      <c r="D460" s="461"/>
      <c r="E460" s="462"/>
      <c r="F460" s="462"/>
      <c r="G460" s="393"/>
      <c r="H460" s="393"/>
    </row>
    <row r="461" spans="1:18">
      <c r="A461" s="277" t="s">
        <v>1674</v>
      </c>
      <c r="B461" s="277"/>
      <c r="C461" s="278"/>
      <c r="D461" s="278"/>
      <c r="E461" s="278"/>
      <c r="F461" s="278"/>
      <c r="G461" s="278"/>
      <c r="H461" s="278"/>
    </row>
    <row r="462" spans="1:18">
      <c r="B462" s="277" t="s">
        <v>2371</v>
      </c>
      <c r="J462" s="167"/>
    </row>
    <row r="463" spans="1:18">
      <c r="A463" s="2"/>
      <c r="C463" s="1" t="s">
        <v>379</v>
      </c>
      <c r="J463"/>
    </row>
    <row r="464" spans="1:18">
      <c r="B464" s="277" t="s">
        <v>2372</v>
      </c>
      <c r="J464" s="167"/>
    </row>
    <row r="465" spans="1:10" s="278" customFormat="1">
      <c r="A465" s="1"/>
      <c r="B465" s="3"/>
      <c r="C465" s="3" t="s">
        <v>383</v>
      </c>
      <c r="D465" s="3"/>
      <c r="E465" s="3"/>
      <c r="F465" s="3"/>
      <c r="G465" s="3"/>
      <c r="H465" s="3"/>
      <c r="J465" s="167"/>
    </row>
    <row r="466" spans="1:10">
      <c r="A466" s="3" t="s">
        <v>380</v>
      </c>
      <c r="B466" s="3"/>
      <c r="C466" s="3"/>
      <c r="D466" s="3"/>
      <c r="E466" s="3"/>
      <c r="F466" s="3"/>
      <c r="G466" s="3"/>
      <c r="H466" s="3"/>
      <c r="J466"/>
    </row>
    <row r="467" spans="1:10">
      <c r="A467" s="3" t="s">
        <v>381</v>
      </c>
      <c r="B467" s="3"/>
      <c r="C467" s="3"/>
      <c r="D467" s="3"/>
      <c r="E467" s="3"/>
      <c r="F467" s="3"/>
      <c r="G467" s="3"/>
      <c r="H467" s="3"/>
      <c r="J467"/>
    </row>
    <row r="468" spans="1:10">
      <c r="A468" s="3" t="s">
        <v>382</v>
      </c>
      <c r="B468" s="3"/>
      <c r="C468" s="3"/>
      <c r="D468" s="3"/>
      <c r="E468" s="3"/>
      <c r="F468" s="3"/>
      <c r="G468" s="3"/>
      <c r="H468" s="3"/>
      <c r="J468" s="167"/>
    </row>
    <row r="469" spans="1:10" s="278" customFormat="1">
      <c r="A469" s="3"/>
      <c r="B469" s="3"/>
      <c r="C469" s="3"/>
      <c r="D469" s="3"/>
      <c r="E469" s="3"/>
      <c r="F469" s="3"/>
      <c r="G469" s="3"/>
      <c r="H469" s="3"/>
      <c r="J469" s="167"/>
    </row>
    <row r="470" spans="1:10" s="278" customFormat="1" ht="15" customHeight="1">
      <c r="A470" s="3"/>
      <c r="B470" s="3"/>
      <c r="C470" s="3"/>
      <c r="D470" s="3"/>
      <c r="E470" s="3"/>
      <c r="F470" s="3"/>
      <c r="G470" s="3"/>
      <c r="H470" s="3"/>
      <c r="J470" s="167"/>
    </row>
    <row r="471" spans="1:10" s="278" customFormat="1">
      <c r="A471" s="1"/>
      <c r="B471" s="277" t="s">
        <v>2373</v>
      </c>
      <c r="C471" s="1"/>
      <c r="D471" s="1"/>
      <c r="E471" s="1"/>
      <c r="F471" s="1"/>
      <c r="G471" s="1"/>
      <c r="H471" s="1"/>
      <c r="J471" s="167"/>
    </row>
    <row r="472" spans="1:10">
      <c r="B472" s="2"/>
      <c r="C472" s="278" t="s">
        <v>2363</v>
      </c>
      <c r="J472" s="167"/>
    </row>
    <row r="473" spans="1:10" s="278" customFormat="1">
      <c r="A473" s="278" t="s">
        <v>2364</v>
      </c>
      <c r="B473" s="2"/>
      <c r="C473" s="1"/>
      <c r="D473" s="1"/>
      <c r="E473" s="1"/>
      <c r="F473" s="1"/>
      <c r="G473" s="1"/>
      <c r="H473" s="1"/>
      <c r="J473" s="167"/>
    </row>
    <row r="474" spans="1:10">
      <c r="A474" s="278"/>
      <c r="B474" s="277"/>
      <c r="C474" s="278" t="s">
        <v>2366</v>
      </c>
      <c r="D474" s="278"/>
      <c r="E474" s="278"/>
      <c r="F474" s="278"/>
      <c r="G474" s="278"/>
      <c r="H474" s="278"/>
      <c r="J474" s="167"/>
    </row>
    <row r="475" spans="1:10" s="278" customFormat="1">
      <c r="A475" s="278" t="s">
        <v>2365</v>
      </c>
      <c r="B475" s="1"/>
      <c r="C475" s="1"/>
      <c r="D475" s="167"/>
      <c r="E475" s="1"/>
      <c r="F475" s="1"/>
      <c r="G475" s="1"/>
      <c r="H475" s="1"/>
      <c r="J475" s="167"/>
    </row>
    <row r="476" spans="1:10">
      <c r="A476" s="278"/>
      <c r="B476" s="278"/>
      <c r="C476" s="278" t="s">
        <v>2368</v>
      </c>
      <c r="D476" s="167"/>
      <c r="E476" s="278"/>
      <c r="F476" s="278"/>
      <c r="G476" s="278"/>
      <c r="H476" s="278"/>
    </row>
    <row r="477" spans="1:10">
      <c r="A477" s="1" t="s">
        <v>966</v>
      </c>
      <c r="D477"/>
    </row>
    <row r="478" spans="1:10" s="278" customFormat="1">
      <c r="C478" s="278" t="s">
        <v>2369</v>
      </c>
      <c r="D478" s="276"/>
    </row>
    <row r="479" spans="1:10" s="278" customFormat="1">
      <c r="A479" s="278" t="s">
        <v>2370</v>
      </c>
      <c r="B479" s="1"/>
      <c r="C479" s="1"/>
      <c r="D479" s="167"/>
      <c r="E479" s="1"/>
      <c r="F479" s="1"/>
      <c r="G479" s="1"/>
      <c r="H479" s="1"/>
    </row>
    <row r="480" spans="1:10" s="278" customFormat="1">
      <c r="A480" s="278" t="s">
        <v>2367</v>
      </c>
      <c r="B480" s="1"/>
      <c r="C480" s="1"/>
      <c r="D480" s="167"/>
      <c r="E480" s="1"/>
      <c r="F480" s="1"/>
      <c r="G480" s="1"/>
      <c r="H480" s="1"/>
    </row>
    <row r="481" spans="1:8" s="278" customFormat="1">
      <c r="C481" s="1" t="s">
        <v>965</v>
      </c>
      <c r="D481" s="167"/>
    </row>
    <row r="482" spans="1:8">
      <c r="B482" s="277" t="s">
        <v>2374</v>
      </c>
      <c r="D482"/>
    </row>
    <row r="483" spans="1:8">
      <c r="C483" s="1" t="s">
        <v>384</v>
      </c>
      <c r="D483" s="167"/>
    </row>
    <row r="484" spans="1:8">
      <c r="C484" s="1" t="s">
        <v>385</v>
      </c>
      <c r="D484" s="167"/>
    </row>
    <row r="485" spans="1:8">
      <c r="C485" s="1" t="s">
        <v>386</v>
      </c>
      <c r="D485" s="167"/>
    </row>
    <row r="486" spans="1:8">
      <c r="C486" s="1" t="s">
        <v>387</v>
      </c>
    </row>
    <row r="487" spans="1:8">
      <c r="A487" s="2" t="s">
        <v>1059</v>
      </c>
    </row>
    <row r="488" spans="1:8">
      <c r="B488" s="277" t="s">
        <v>1617</v>
      </c>
    </row>
    <row r="489" spans="1:8" s="278" customFormat="1">
      <c r="A489" s="1"/>
      <c r="B489" s="2"/>
      <c r="C489" s="41" t="s">
        <v>388</v>
      </c>
      <c r="D489" s="54" t="s">
        <v>88</v>
      </c>
      <c r="E489" s="52">
        <v>4</v>
      </c>
      <c r="F489" s="1" t="s">
        <v>390</v>
      </c>
      <c r="G489" s="1"/>
      <c r="H489" s="1"/>
    </row>
    <row r="490" spans="1:8">
      <c r="B490" s="2"/>
      <c r="C490" s="41" t="s">
        <v>389</v>
      </c>
      <c r="D490" s="54" t="s">
        <v>88</v>
      </c>
      <c r="E490" s="52">
        <v>15</v>
      </c>
      <c r="F490" s="1" t="s">
        <v>390</v>
      </c>
    </row>
    <row r="491" spans="1:8">
      <c r="C491" s="41" t="s">
        <v>2375</v>
      </c>
      <c r="D491" s="467"/>
      <c r="E491" s="52">
        <v>10</v>
      </c>
      <c r="F491" s="1" t="s">
        <v>390</v>
      </c>
    </row>
    <row r="492" spans="1:8">
      <c r="A492" s="278"/>
      <c r="B492" s="278"/>
      <c r="C492" s="41" t="s">
        <v>391</v>
      </c>
      <c r="D492" s="54" t="s">
        <v>88</v>
      </c>
      <c r="E492" s="53" t="s">
        <v>392</v>
      </c>
      <c r="F492" s="41" t="s">
        <v>390</v>
      </c>
      <c r="G492" s="278"/>
      <c r="H492" s="278"/>
    </row>
    <row r="493" spans="1:8">
      <c r="A493" s="41"/>
      <c r="B493" s="444" t="s">
        <v>1675</v>
      </c>
    </row>
    <row r="494" spans="1:8">
      <c r="B494" s="444" t="s">
        <v>1676</v>
      </c>
      <c r="C494" s="51"/>
    </row>
    <row r="495" spans="1:8">
      <c r="B495" s="444" t="s">
        <v>1618</v>
      </c>
    </row>
    <row r="496" spans="1:8">
      <c r="C496" s="278" t="s">
        <v>2376</v>
      </c>
    </row>
    <row r="497" spans="1:1">
      <c r="A497" s="278" t="s">
        <v>2377</v>
      </c>
    </row>
    <row r="498" spans="1:1">
      <c r="A498" s="278" t="s">
        <v>2379</v>
      </c>
    </row>
    <row r="499" spans="1:1">
      <c r="A499" s="278" t="s">
        <v>2378</v>
      </c>
    </row>
  </sheetData>
  <mergeCells count="101">
    <mergeCell ref="C147:D147"/>
    <mergeCell ref="A168:D169"/>
    <mergeCell ref="C170:D170"/>
    <mergeCell ref="C171:D171"/>
    <mergeCell ref="A1:H1"/>
    <mergeCell ref="A2:H2"/>
    <mergeCell ref="A144:D145"/>
    <mergeCell ref="C146:D146"/>
    <mergeCell ref="C74:D74"/>
    <mergeCell ref="F55:H55"/>
    <mergeCell ref="C55:D56"/>
    <mergeCell ref="E55:E56"/>
    <mergeCell ref="C63:D64"/>
    <mergeCell ref="E63:E64"/>
    <mergeCell ref="F63:H63"/>
    <mergeCell ref="A189:D190"/>
    <mergeCell ref="C191:D191"/>
    <mergeCell ref="C192:D192"/>
    <mergeCell ref="E157:F157"/>
    <mergeCell ref="G157:H157"/>
    <mergeCell ref="A157:D158"/>
    <mergeCell ref="A177:D178"/>
    <mergeCell ref="E177:F177"/>
    <mergeCell ref="G177:H177"/>
    <mergeCell ref="C213:D213"/>
    <mergeCell ref="A219:D220"/>
    <mergeCell ref="E219:F219"/>
    <mergeCell ref="G219:H219"/>
    <mergeCell ref="A210:D211"/>
    <mergeCell ref="C212:D212"/>
    <mergeCell ref="A198:D199"/>
    <mergeCell ref="E198:F198"/>
    <mergeCell ref="G198:H198"/>
    <mergeCell ref="A251:D252"/>
    <mergeCell ref="C253:D253"/>
    <mergeCell ref="C254:D254"/>
    <mergeCell ref="A260:D261"/>
    <mergeCell ref="E260:F260"/>
    <mergeCell ref="G239:H239"/>
    <mergeCell ref="A230:D231"/>
    <mergeCell ref="C232:D232"/>
    <mergeCell ref="C233:D233"/>
    <mergeCell ref="A239:D240"/>
    <mergeCell ref="E239:F239"/>
    <mergeCell ref="A293:D294"/>
    <mergeCell ref="C295:D295"/>
    <mergeCell ref="C296:D296"/>
    <mergeCell ref="A302:D303"/>
    <mergeCell ref="E302:F302"/>
    <mergeCell ref="G260:H260"/>
    <mergeCell ref="A272:D273"/>
    <mergeCell ref="C274:D274"/>
    <mergeCell ref="C275:D275"/>
    <mergeCell ref="A281:D282"/>
    <mergeCell ref="E281:F281"/>
    <mergeCell ref="G281:H281"/>
    <mergeCell ref="A334:D335"/>
    <mergeCell ref="C336:D336"/>
    <mergeCell ref="C337:D337"/>
    <mergeCell ref="A344:D345"/>
    <mergeCell ref="E344:F344"/>
    <mergeCell ref="G302:H302"/>
    <mergeCell ref="A314:D315"/>
    <mergeCell ref="C316:D316"/>
    <mergeCell ref="C317:D317"/>
    <mergeCell ref="A323:D324"/>
    <mergeCell ref="E323:F323"/>
    <mergeCell ref="G323:H323"/>
    <mergeCell ref="A376:D377"/>
    <mergeCell ref="C378:D378"/>
    <mergeCell ref="C379:D379"/>
    <mergeCell ref="A386:D387"/>
    <mergeCell ref="E386:F386"/>
    <mergeCell ref="G344:H344"/>
    <mergeCell ref="A356:D357"/>
    <mergeCell ref="C358:D358"/>
    <mergeCell ref="C359:D359"/>
    <mergeCell ref="A365:D366"/>
    <mergeCell ref="E365:F365"/>
    <mergeCell ref="G365:H365"/>
    <mergeCell ref="A419:D420"/>
    <mergeCell ref="C421:D421"/>
    <mergeCell ref="C422:D422"/>
    <mergeCell ref="A428:D429"/>
    <mergeCell ref="E428:F428"/>
    <mergeCell ref="G386:H386"/>
    <mergeCell ref="A397:D398"/>
    <mergeCell ref="C399:D399"/>
    <mergeCell ref="C400:D400"/>
    <mergeCell ref="A407:D408"/>
    <mergeCell ref="E407:F407"/>
    <mergeCell ref="G407:H407"/>
    <mergeCell ref="J448:K448"/>
    <mergeCell ref="L448:M448"/>
    <mergeCell ref="G428:H428"/>
    <mergeCell ref="A440:D441"/>
    <mergeCell ref="C442:D442"/>
    <mergeCell ref="C443:D443"/>
    <mergeCell ref="A450:D451"/>
    <mergeCell ref="E450:F450"/>
    <mergeCell ref="G450:H450"/>
  </mergeCells>
  <pageMargins left="0.70866141732283472" right="0.27559055118110237" top="0.86614173228346458" bottom="0.27559055118110237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79"/>
  <sheetViews>
    <sheetView zoomScale="110" zoomScaleNormal="110" workbookViewId="0">
      <selection activeCell="E32" sqref="E32:E33"/>
    </sheetView>
  </sheetViews>
  <sheetFormatPr defaultColWidth="6.625" defaultRowHeight="24" customHeight="1"/>
  <cols>
    <col min="1" max="1" width="8.375" style="191" customWidth="1"/>
    <col min="2" max="2" width="11.25" style="191" customWidth="1"/>
    <col min="3" max="3" width="12.625" style="191" customWidth="1"/>
    <col min="4" max="4" width="24.875" style="191" customWidth="1"/>
    <col min="5" max="5" width="25.5" style="191" customWidth="1"/>
    <col min="6" max="6" width="23.75" style="191" customWidth="1"/>
    <col min="7" max="7" width="24.5" style="191" customWidth="1"/>
    <col min="8" max="16384" width="6.625" style="191"/>
  </cols>
  <sheetData>
    <row r="1" spans="1:19" ht="27.75" customHeight="1">
      <c r="A1" s="1458" t="s">
        <v>86</v>
      </c>
      <c r="B1" s="1458"/>
      <c r="C1" s="1458"/>
      <c r="D1" s="1458"/>
      <c r="E1" s="1458"/>
      <c r="F1" s="1458"/>
      <c r="G1" s="1458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7" customHeight="1">
      <c r="A2" s="1458" t="s">
        <v>85</v>
      </c>
      <c r="B2" s="1458"/>
      <c r="C2" s="1458"/>
      <c r="D2" s="1458"/>
      <c r="E2" s="1458"/>
      <c r="F2" s="1458"/>
      <c r="G2" s="1458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18.75" customHeight="1"/>
    <row r="4" spans="1:19" ht="24" customHeight="1">
      <c r="A4" s="192" t="s">
        <v>1997</v>
      </c>
      <c r="B4" s="192"/>
      <c r="C4" s="192"/>
    </row>
    <row r="5" spans="1:19" ht="24" customHeight="1">
      <c r="A5" s="192"/>
      <c r="B5" s="192" t="s">
        <v>1998</v>
      </c>
      <c r="C5" s="192"/>
    </row>
    <row r="6" spans="1:19" ht="24" customHeight="1">
      <c r="A6" s="192"/>
      <c r="C6" s="192"/>
    </row>
    <row r="7" spans="1:19" ht="24" customHeight="1">
      <c r="A7" s="1440" t="s">
        <v>128</v>
      </c>
      <c r="B7" s="1441"/>
      <c r="C7" s="1442"/>
      <c r="D7" s="1437" t="s">
        <v>141</v>
      </c>
      <c r="E7" s="1438"/>
      <c r="F7" s="1437" t="s">
        <v>133</v>
      </c>
      <c r="G7" s="1439"/>
    </row>
    <row r="8" spans="1:19" ht="24" customHeight="1">
      <c r="A8" s="1443"/>
      <c r="B8" s="1444"/>
      <c r="C8" s="1445"/>
      <c r="D8" s="637" t="s">
        <v>87</v>
      </c>
      <c r="E8" s="638" t="s">
        <v>87</v>
      </c>
      <c r="F8" s="275" t="s">
        <v>87</v>
      </c>
      <c r="G8" s="638" t="s">
        <v>87</v>
      </c>
    </row>
    <row r="9" spans="1:19" ht="24" customHeight="1">
      <c r="A9" s="1446"/>
      <c r="B9" s="1447"/>
      <c r="C9" s="1448"/>
      <c r="D9" s="639" t="s">
        <v>1139</v>
      </c>
      <c r="E9" s="640" t="s">
        <v>1140</v>
      </c>
      <c r="F9" s="641" t="s">
        <v>1139</v>
      </c>
      <c r="G9" s="640" t="s">
        <v>1140</v>
      </c>
    </row>
    <row r="10" spans="1:19" s="194" customFormat="1" ht="24" customHeight="1">
      <c r="A10" s="551" t="s">
        <v>1485</v>
      </c>
      <c r="B10" s="546"/>
      <c r="C10" s="546"/>
      <c r="D10" s="229">
        <v>39</v>
      </c>
      <c r="E10" s="229">
        <v>39</v>
      </c>
      <c r="F10" s="229">
        <v>54</v>
      </c>
      <c r="G10" s="229">
        <v>54</v>
      </c>
      <c r="H10" s="195"/>
      <c r="J10" s="193"/>
      <c r="K10" s="193"/>
      <c r="L10" s="195"/>
      <c r="M10" s="193"/>
      <c r="N10" s="193"/>
      <c r="O10" s="193"/>
      <c r="P10" s="195"/>
      <c r="Q10" s="193"/>
      <c r="R10" s="193"/>
      <c r="S10" s="193"/>
    </row>
    <row r="11" spans="1:19" s="194" customFormat="1" ht="24" customHeight="1">
      <c r="A11" s="1459"/>
      <c r="B11" s="1460"/>
      <c r="C11" s="1460"/>
      <c r="D11" s="230"/>
      <c r="E11" s="230"/>
      <c r="F11" s="108"/>
      <c r="G11" s="108"/>
      <c r="H11" s="196"/>
      <c r="J11" s="199"/>
      <c r="K11" s="196"/>
      <c r="L11" s="196"/>
      <c r="M11" s="196"/>
      <c r="N11" s="197"/>
      <c r="O11" s="196"/>
      <c r="P11" s="196"/>
      <c r="Q11" s="196"/>
      <c r="R11" s="197"/>
      <c r="S11" s="196"/>
    </row>
    <row r="12" spans="1:19" s="194" customFormat="1" ht="24" customHeight="1">
      <c r="A12" s="551" t="s">
        <v>135</v>
      </c>
      <c r="B12" s="546"/>
      <c r="C12" s="546"/>
      <c r="D12" s="229">
        <v>1</v>
      </c>
      <c r="E12" s="229">
        <v>0</v>
      </c>
      <c r="F12" s="229">
        <v>4</v>
      </c>
      <c r="G12" s="229">
        <v>1</v>
      </c>
      <c r="H12" s="196"/>
      <c r="J12" s="196"/>
      <c r="K12" s="196"/>
      <c r="L12" s="196"/>
      <c r="M12" s="196"/>
      <c r="N12" s="196"/>
      <c r="O12" s="196"/>
      <c r="P12" s="196"/>
      <c r="Q12" s="196"/>
      <c r="R12" s="200"/>
      <c r="S12" s="196"/>
    </row>
    <row r="13" spans="1:19" s="194" customFormat="1" ht="24" customHeight="1">
      <c r="A13" s="1459"/>
      <c r="B13" s="1460"/>
      <c r="C13" s="1460"/>
      <c r="D13" s="230"/>
      <c r="E13" s="230"/>
      <c r="F13" s="109"/>
      <c r="G13" s="109"/>
      <c r="H13" s="196"/>
      <c r="J13" s="199"/>
      <c r="K13" s="196"/>
      <c r="L13" s="196"/>
      <c r="M13" s="196"/>
      <c r="N13" s="199"/>
      <c r="O13" s="196"/>
      <c r="P13" s="196"/>
      <c r="Q13" s="196"/>
      <c r="R13" s="197"/>
      <c r="S13" s="196"/>
    </row>
    <row r="14" spans="1:19" s="194" customFormat="1" ht="24" customHeight="1">
      <c r="A14" s="551" t="s">
        <v>138</v>
      </c>
      <c r="B14" s="546"/>
      <c r="C14" s="546"/>
      <c r="D14" s="238">
        <v>21</v>
      </c>
      <c r="E14" s="238">
        <v>19</v>
      </c>
      <c r="F14" s="238">
        <v>44</v>
      </c>
      <c r="G14" s="238">
        <v>39</v>
      </c>
      <c r="H14" s="196"/>
      <c r="J14" s="199"/>
      <c r="K14" s="196"/>
      <c r="L14" s="196"/>
      <c r="M14" s="196"/>
      <c r="N14" s="199"/>
      <c r="O14" s="196"/>
      <c r="P14" s="196"/>
      <c r="Q14" s="196"/>
      <c r="R14" s="197"/>
      <c r="S14" s="196"/>
    </row>
    <row r="15" spans="1:19" s="194" customFormat="1" ht="24" customHeight="1">
      <c r="A15" s="1459" t="s">
        <v>139</v>
      </c>
      <c r="B15" s="1460"/>
      <c r="C15" s="1460"/>
      <c r="D15" s="238"/>
      <c r="E15" s="238"/>
      <c r="F15" s="108"/>
      <c r="G15" s="108"/>
      <c r="H15" s="196"/>
      <c r="J15" s="199"/>
      <c r="K15" s="196"/>
      <c r="L15" s="196"/>
      <c r="M15" s="196"/>
      <c r="N15" s="199"/>
      <c r="O15" s="196"/>
      <c r="P15" s="196"/>
      <c r="Q15" s="196"/>
      <c r="R15" s="197"/>
      <c r="S15" s="196"/>
    </row>
    <row r="16" spans="1:19" s="194" customFormat="1" ht="24" customHeight="1">
      <c r="A16" s="551" t="s">
        <v>136</v>
      </c>
      <c r="B16" s="546"/>
      <c r="C16" s="546"/>
      <c r="D16" s="229">
        <v>6</v>
      </c>
      <c r="E16" s="229">
        <v>4</v>
      </c>
      <c r="F16" s="229">
        <v>10</v>
      </c>
      <c r="G16" s="229">
        <v>7</v>
      </c>
      <c r="H16" s="196"/>
      <c r="J16" s="199"/>
      <c r="K16" s="196"/>
      <c r="L16" s="196"/>
      <c r="M16" s="196"/>
      <c r="N16" s="199"/>
      <c r="O16" s="196"/>
      <c r="P16" s="196"/>
      <c r="Q16" s="196"/>
      <c r="R16" s="197"/>
      <c r="S16" s="196"/>
    </row>
    <row r="17" spans="1:19" s="194" customFormat="1" ht="24" customHeight="1">
      <c r="A17" s="332"/>
      <c r="B17" s="325"/>
      <c r="C17" s="325"/>
      <c r="D17" s="230"/>
      <c r="E17" s="230"/>
      <c r="F17" s="238"/>
      <c r="G17" s="238"/>
      <c r="H17" s="196"/>
      <c r="J17" s="198"/>
      <c r="K17" s="196"/>
      <c r="L17" s="196"/>
      <c r="M17" s="196"/>
      <c r="N17" s="197"/>
      <c r="O17" s="196"/>
      <c r="P17" s="196"/>
      <c r="Q17" s="196"/>
      <c r="R17" s="197"/>
      <c r="S17" s="196"/>
    </row>
    <row r="18" spans="1:19" s="194" customFormat="1" ht="24" customHeight="1">
      <c r="A18" s="551" t="s">
        <v>137</v>
      </c>
      <c r="B18" s="546"/>
      <c r="C18" s="546"/>
      <c r="D18" s="238">
        <v>11</v>
      </c>
      <c r="E18" s="238">
        <v>11</v>
      </c>
      <c r="F18" s="229">
        <v>15</v>
      </c>
      <c r="G18" s="229">
        <v>13</v>
      </c>
      <c r="H18" s="196"/>
      <c r="J18" s="198"/>
      <c r="K18" s="196"/>
      <c r="L18" s="196"/>
      <c r="M18" s="196"/>
      <c r="N18" s="197"/>
      <c r="O18" s="196"/>
      <c r="P18" s="196"/>
      <c r="Q18" s="196"/>
      <c r="R18" s="197"/>
      <c r="S18" s="196"/>
    </row>
    <row r="19" spans="1:19" s="194" customFormat="1" ht="24" customHeight="1">
      <c r="A19" s="552"/>
      <c r="B19" s="545"/>
      <c r="C19" s="545"/>
      <c r="D19" s="238"/>
      <c r="E19" s="238"/>
      <c r="F19" s="230"/>
      <c r="G19" s="230"/>
      <c r="H19" s="196"/>
      <c r="J19" s="198"/>
      <c r="K19" s="196"/>
      <c r="L19" s="196"/>
      <c r="M19" s="196"/>
      <c r="N19" s="197"/>
      <c r="O19" s="196"/>
      <c r="P19" s="196"/>
      <c r="Q19" s="196"/>
      <c r="R19" s="197"/>
      <c r="S19" s="196"/>
    </row>
    <row r="20" spans="1:19" s="194" customFormat="1" ht="24" customHeight="1">
      <c r="A20" s="1435" t="s">
        <v>26</v>
      </c>
      <c r="B20" s="1436"/>
      <c r="C20" s="1436"/>
      <c r="D20" s="231">
        <v>78</v>
      </c>
      <c r="E20" s="231">
        <v>73</v>
      </c>
      <c r="F20" s="231">
        <v>127</v>
      </c>
      <c r="G20" s="231">
        <v>114</v>
      </c>
      <c r="H20" s="201"/>
      <c r="J20" s="203"/>
      <c r="K20" s="202"/>
      <c r="L20" s="201"/>
      <c r="M20" s="202"/>
      <c r="N20" s="203"/>
      <c r="O20" s="202"/>
      <c r="P20" s="201"/>
      <c r="Q20" s="202"/>
      <c r="R20" s="203"/>
      <c r="S20" s="202"/>
    </row>
    <row r="21" spans="1:19" s="194" customFormat="1" ht="24" customHeight="1">
      <c r="D21" s="191"/>
      <c r="E21" s="191"/>
    </row>
    <row r="22" spans="1:19" s="194" customFormat="1" ht="24" customHeight="1">
      <c r="D22" s="191"/>
      <c r="E22" s="191"/>
    </row>
    <row r="23" spans="1:19" s="194" customFormat="1" ht="24" customHeight="1">
      <c r="D23" s="191"/>
      <c r="E23" s="191"/>
    </row>
    <row r="24" spans="1:19" ht="24" customHeight="1">
      <c r="A24" s="1449" t="s">
        <v>128</v>
      </c>
      <c r="B24" s="1450"/>
      <c r="C24" s="1451"/>
      <c r="D24" s="1437" t="s">
        <v>140</v>
      </c>
      <c r="E24" s="1438"/>
      <c r="F24" s="1437" t="s">
        <v>148</v>
      </c>
      <c r="G24" s="1439"/>
      <c r="H24" s="205"/>
      <c r="I24" s="205"/>
      <c r="J24" s="205"/>
      <c r="K24" s="1431"/>
      <c r="L24" s="1433"/>
      <c r="M24" s="205"/>
      <c r="N24" s="205"/>
      <c r="O24" s="205"/>
      <c r="P24" s="206"/>
      <c r="Q24" s="206"/>
      <c r="R24" s="206"/>
      <c r="S24" s="206"/>
    </row>
    <row r="25" spans="1:19" ht="24" customHeight="1">
      <c r="A25" s="1452"/>
      <c r="B25" s="1453"/>
      <c r="C25" s="1454"/>
      <c r="D25" s="232" t="s">
        <v>87</v>
      </c>
      <c r="E25" s="233" t="s">
        <v>87</v>
      </c>
      <c r="F25" s="232" t="s">
        <v>87</v>
      </c>
      <c r="G25" s="233" t="s">
        <v>87</v>
      </c>
      <c r="H25" s="195"/>
      <c r="I25" s="193"/>
      <c r="J25" s="193"/>
      <c r="K25" s="1432"/>
      <c r="L25" s="1434"/>
      <c r="M25" s="193"/>
      <c r="N25" s="193"/>
      <c r="O25" s="193"/>
      <c r="P25" s="195"/>
      <c r="Q25" s="193"/>
      <c r="R25" s="193"/>
      <c r="S25" s="193"/>
    </row>
    <row r="26" spans="1:19" ht="24" customHeight="1">
      <c r="A26" s="1455"/>
      <c r="B26" s="1456"/>
      <c r="C26" s="1457"/>
      <c r="D26" s="236" t="s">
        <v>1139</v>
      </c>
      <c r="E26" s="237" t="s">
        <v>1140</v>
      </c>
      <c r="F26" s="234" t="s">
        <v>1139</v>
      </c>
      <c r="G26" s="235" t="s">
        <v>1140</v>
      </c>
      <c r="H26" s="195"/>
      <c r="I26" s="193"/>
      <c r="J26" s="193"/>
      <c r="K26" s="1431"/>
      <c r="L26" s="1433"/>
      <c r="M26" s="193"/>
      <c r="N26" s="193"/>
      <c r="O26" s="193"/>
      <c r="P26" s="195"/>
      <c r="Q26" s="193"/>
      <c r="R26" s="193"/>
      <c r="S26" s="193"/>
    </row>
    <row r="27" spans="1:19" ht="24" customHeight="1">
      <c r="A27" s="1479" t="s">
        <v>1486</v>
      </c>
      <c r="B27" s="1480"/>
      <c r="C27" s="1480"/>
      <c r="D27" s="642">
        <v>12</v>
      </c>
      <c r="E27" s="230">
        <v>6</v>
      </c>
      <c r="F27" s="643">
        <v>43</v>
      </c>
      <c r="G27" s="644" t="s">
        <v>1700</v>
      </c>
      <c r="H27" s="208"/>
      <c r="I27" s="208"/>
      <c r="J27" s="209"/>
      <c r="K27" s="1432"/>
      <c r="L27" s="1434"/>
      <c r="M27" s="208"/>
      <c r="N27" s="210"/>
      <c r="O27" s="208"/>
      <c r="P27" s="208"/>
      <c r="Q27" s="208"/>
      <c r="R27" s="210"/>
      <c r="S27" s="208"/>
    </row>
    <row r="28" spans="1:19" ht="24" customHeight="1">
      <c r="A28" s="1479" t="s">
        <v>1487</v>
      </c>
      <c r="B28" s="1480"/>
      <c r="C28" s="1480"/>
      <c r="D28" s="645">
        <v>39</v>
      </c>
      <c r="E28" s="646">
        <v>39</v>
      </c>
      <c r="F28" s="643">
        <v>52</v>
      </c>
      <c r="G28" s="644" t="s">
        <v>1700</v>
      </c>
      <c r="H28" s="211"/>
      <c r="I28" s="211"/>
      <c r="J28" s="211"/>
      <c r="K28" s="1431"/>
      <c r="L28" s="1433"/>
      <c r="M28" s="211"/>
      <c r="N28" s="211"/>
      <c r="O28" s="211"/>
      <c r="P28" s="211"/>
      <c r="Q28" s="211"/>
      <c r="R28" s="211"/>
      <c r="S28" s="211"/>
    </row>
    <row r="29" spans="1:19" ht="24" customHeight="1">
      <c r="A29" s="1479" t="s">
        <v>1488</v>
      </c>
      <c r="B29" s="1480"/>
      <c r="C29" s="1480"/>
      <c r="D29" s="647">
        <v>21</v>
      </c>
      <c r="E29" s="648">
        <v>12</v>
      </c>
      <c r="F29" s="649">
        <v>54</v>
      </c>
      <c r="G29" s="644" t="s">
        <v>1700</v>
      </c>
      <c r="H29" s="208"/>
      <c r="I29" s="208"/>
      <c r="J29" s="209"/>
      <c r="K29" s="1432"/>
      <c r="L29" s="1434"/>
      <c r="M29" s="208"/>
      <c r="N29" s="209"/>
      <c r="O29" s="208"/>
      <c r="P29" s="208"/>
      <c r="Q29" s="208"/>
      <c r="R29" s="209"/>
      <c r="S29" s="208"/>
    </row>
    <row r="30" spans="1:19" ht="24" customHeight="1">
      <c r="A30" s="1479" t="s">
        <v>1489</v>
      </c>
      <c r="B30" s="1480"/>
      <c r="C30" s="1480"/>
      <c r="D30" s="1466">
        <v>26</v>
      </c>
      <c r="E30" s="1468">
        <v>21</v>
      </c>
      <c r="F30" s="1464">
        <v>37</v>
      </c>
      <c r="G30" s="1461" t="s">
        <v>1700</v>
      </c>
      <c r="H30" s="208"/>
      <c r="I30" s="208"/>
      <c r="J30" s="209"/>
      <c r="K30" s="1431"/>
      <c r="L30" s="1433"/>
      <c r="M30" s="208"/>
      <c r="N30" s="210"/>
      <c r="O30" s="208"/>
      <c r="P30" s="208"/>
      <c r="Q30" s="208"/>
      <c r="R30" s="210"/>
      <c r="S30" s="208"/>
    </row>
    <row r="31" spans="1:19" ht="24" customHeight="1">
      <c r="A31" s="1477" t="s">
        <v>1490</v>
      </c>
      <c r="B31" s="1478"/>
      <c r="C31" s="1478"/>
      <c r="D31" s="1467"/>
      <c r="E31" s="1469"/>
      <c r="F31" s="1465"/>
      <c r="G31" s="1462"/>
      <c r="H31" s="211"/>
      <c r="I31" s="211"/>
      <c r="J31" s="211"/>
      <c r="K31" s="1432"/>
      <c r="L31" s="1434"/>
      <c r="M31" s="211"/>
      <c r="N31" s="211"/>
      <c r="O31" s="211"/>
      <c r="P31" s="211"/>
      <c r="Q31" s="211"/>
      <c r="R31" s="211"/>
      <c r="S31" s="211"/>
    </row>
    <row r="32" spans="1:19" ht="24" customHeight="1">
      <c r="A32" s="1479" t="s">
        <v>131</v>
      </c>
      <c r="B32" s="1480"/>
      <c r="C32" s="1480"/>
      <c r="D32" s="1470">
        <v>42</v>
      </c>
      <c r="E32" s="1472">
        <v>19</v>
      </c>
      <c r="F32" s="1464">
        <v>72</v>
      </c>
      <c r="G32" s="1461" t="s">
        <v>1700</v>
      </c>
      <c r="H32" s="208"/>
      <c r="I32" s="208"/>
      <c r="J32" s="209"/>
      <c r="K32" s="1431"/>
      <c r="L32" s="1433"/>
      <c r="M32" s="208"/>
      <c r="N32" s="209"/>
      <c r="O32" s="208"/>
      <c r="P32" s="208"/>
      <c r="Q32" s="208"/>
      <c r="R32" s="209"/>
      <c r="S32" s="208"/>
    </row>
    <row r="33" spans="1:19" ht="24" customHeight="1">
      <c r="A33" s="1459" t="s">
        <v>132</v>
      </c>
      <c r="B33" s="1460"/>
      <c r="C33" s="1460"/>
      <c r="D33" s="1471"/>
      <c r="E33" s="1473"/>
      <c r="F33" s="1474"/>
      <c r="G33" s="1463"/>
      <c r="H33" s="208"/>
      <c r="I33" s="208"/>
      <c r="J33" s="209"/>
      <c r="K33" s="1432"/>
      <c r="L33" s="1434"/>
      <c r="M33" s="208"/>
      <c r="N33" s="209"/>
      <c r="O33" s="208"/>
      <c r="P33" s="208"/>
      <c r="Q33" s="208"/>
      <c r="R33" s="209"/>
      <c r="S33" s="208"/>
    </row>
    <row r="34" spans="1:19" ht="24" customHeight="1">
      <c r="A34" s="1475" t="s">
        <v>26</v>
      </c>
      <c r="B34" s="1476"/>
      <c r="C34" s="1476"/>
      <c r="D34" s="650">
        <v>140</v>
      </c>
      <c r="E34" s="651">
        <v>97</v>
      </c>
      <c r="F34" s="652">
        <v>258</v>
      </c>
      <c r="G34" s="653"/>
      <c r="H34" s="208"/>
      <c r="I34" s="208"/>
      <c r="J34" s="209"/>
      <c r="K34" s="472"/>
      <c r="L34" s="472"/>
      <c r="M34" s="208"/>
      <c r="N34" s="209"/>
      <c r="O34" s="208"/>
      <c r="P34" s="208"/>
      <c r="Q34" s="208"/>
      <c r="R34" s="209"/>
      <c r="S34" s="208"/>
    </row>
    <row r="35" spans="1:19" ht="24" customHeight="1">
      <c r="A35" s="212"/>
      <c r="B35" s="212"/>
      <c r="C35" s="212"/>
      <c r="D35" s="228"/>
      <c r="E35" s="227"/>
      <c r="F35" s="214"/>
      <c r="G35" s="208"/>
      <c r="H35" s="213"/>
      <c r="I35" s="208"/>
      <c r="J35" s="214"/>
      <c r="K35" s="208"/>
      <c r="L35" s="213"/>
      <c r="M35" s="208"/>
      <c r="N35" s="214"/>
      <c r="O35" s="208"/>
      <c r="P35" s="213"/>
      <c r="Q35" s="208"/>
      <c r="R35" s="214"/>
      <c r="S35" s="208"/>
    </row>
    <row r="41" spans="1:19" ht="24" customHeight="1">
      <c r="C41" s="192"/>
    </row>
    <row r="43" spans="1:19" ht="24" customHeight="1">
      <c r="A43" s="204"/>
      <c r="B43" s="204"/>
      <c r="C43" s="204"/>
      <c r="D43" s="225"/>
      <c r="E43" s="22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6"/>
      <c r="Q43" s="206"/>
      <c r="R43" s="206"/>
      <c r="S43" s="206"/>
    </row>
    <row r="44" spans="1:19" ht="24" customHeight="1">
      <c r="A44" s="204"/>
      <c r="B44" s="204"/>
      <c r="C44" s="204"/>
      <c r="D44" s="225"/>
      <c r="E44" s="22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6"/>
      <c r="Q44" s="206"/>
      <c r="R44" s="206"/>
      <c r="S44" s="206"/>
    </row>
    <row r="45" spans="1:19" ht="24" customHeight="1">
      <c r="A45" s="204"/>
      <c r="B45" s="204"/>
      <c r="C45" s="204"/>
      <c r="D45" s="226"/>
      <c r="E45" s="225"/>
      <c r="F45" s="193"/>
      <c r="G45" s="193"/>
      <c r="H45" s="195"/>
      <c r="I45" s="193"/>
      <c r="J45" s="193"/>
      <c r="K45" s="193"/>
      <c r="L45" s="195"/>
      <c r="M45" s="193"/>
      <c r="N45" s="193"/>
      <c r="O45" s="193"/>
      <c r="P45" s="195"/>
      <c r="Q45" s="193"/>
      <c r="R45" s="193"/>
      <c r="S45" s="193"/>
    </row>
    <row r="46" spans="1:19" ht="24" customHeight="1">
      <c r="A46" s="204"/>
      <c r="B46" s="204"/>
      <c r="C46" s="204"/>
      <c r="D46" s="226"/>
      <c r="E46" s="225"/>
      <c r="F46" s="193"/>
      <c r="G46" s="193"/>
      <c r="H46" s="195"/>
      <c r="I46" s="193"/>
      <c r="J46" s="193"/>
      <c r="K46" s="193"/>
      <c r="L46" s="195"/>
      <c r="M46" s="193"/>
      <c r="N46" s="193"/>
      <c r="O46" s="193"/>
      <c r="P46" s="195"/>
      <c r="Q46" s="193"/>
      <c r="R46" s="193"/>
      <c r="S46" s="193"/>
    </row>
    <row r="47" spans="1:19" ht="24" customHeight="1">
      <c r="A47" s="207"/>
      <c r="B47" s="207"/>
      <c r="C47" s="207"/>
      <c r="D47" s="227"/>
      <c r="E47" s="227"/>
      <c r="F47" s="199"/>
      <c r="G47" s="215"/>
      <c r="H47" s="215"/>
      <c r="I47" s="215"/>
      <c r="J47" s="199"/>
      <c r="K47" s="215"/>
      <c r="L47" s="215"/>
      <c r="M47" s="215"/>
      <c r="N47" s="199"/>
      <c r="O47" s="215"/>
      <c r="P47" s="215"/>
      <c r="Q47" s="215"/>
      <c r="R47" s="199"/>
      <c r="S47" s="215"/>
    </row>
    <row r="48" spans="1:19" ht="24" customHeight="1">
      <c r="A48" s="207"/>
      <c r="B48" s="207"/>
      <c r="C48" s="207"/>
      <c r="D48" s="227"/>
      <c r="E48" s="227"/>
      <c r="F48" s="199"/>
      <c r="G48" s="215"/>
      <c r="H48" s="215"/>
      <c r="I48" s="215"/>
      <c r="J48" s="199"/>
      <c r="K48" s="215"/>
      <c r="L48" s="215"/>
      <c r="M48" s="215"/>
      <c r="N48" s="199"/>
      <c r="O48" s="215"/>
      <c r="P48" s="215"/>
      <c r="Q48" s="215"/>
      <c r="R48" s="199"/>
      <c r="S48" s="215"/>
    </row>
    <row r="49" spans="1:19" ht="24" customHeight="1">
      <c r="A49" s="207"/>
      <c r="B49" s="207"/>
      <c r="C49" s="207"/>
      <c r="D49" s="227"/>
      <c r="E49" s="227"/>
      <c r="F49" s="198"/>
      <c r="G49" s="215"/>
      <c r="H49" s="215"/>
      <c r="I49" s="215"/>
      <c r="J49" s="198"/>
      <c r="K49" s="215"/>
      <c r="L49" s="215"/>
      <c r="M49" s="215"/>
      <c r="N49" s="216"/>
      <c r="O49" s="215"/>
      <c r="P49" s="215"/>
      <c r="Q49" s="215"/>
      <c r="R49" s="197"/>
      <c r="S49" s="215"/>
    </row>
    <row r="50" spans="1:19" ht="24" customHeight="1">
      <c r="A50" s="207"/>
      <c r="B50" s="207"/>
      <c r="C50" s="207"/>
      <c r="D50" s="227"/>
      <c r="E50" s="227"/>
      <c r="F50" s="199"/>
      <c r="G50" s="215"/>
      <c r="H50" s="215"/>
      <c r="I50" s="215"/>
      <c r="J50" s="199"/>
      <c r="K50" s="215"/>
      <c r="L50" s="215"/>
      <c r="M50" s="215"/>
      <c r="N50" s="199"/>
      <c r="O50" s="215"/>
      <c r="P50" s="215"/>
      <c r="Q50" s="215"/>
      <c r="R50" s="199"/>
      <c r="S50" s="215"/>
    </row>
    <row r="51" spans="1:19" ht="24" customHeight="1">
      <c r="A51" s="207"/>
      <c r="B51" s="207"/>
      <c r="C51" s="207"/>
      <c r="D51" s="227"/>
      <c r="E51" s="227"/>
      <c r="F51" s="199"/>
      <c r="G51" s="215"/>
      <c r="H51" s="215"/>
      <c r="I51" s="215"/>
      <c r="J51" s="199"/>
      <c r="K51" s="215"/>
      <c r="L51" s="215"/>
      <c r="M51" s="215"/>
      <c r="N51" s="199"/>
      <c r="O51" s="215"/>
      <c r="P51" s="215"/>
      <c r="Q51" s="215"/>
      <c r="R51" s="199"/>
      <c r="S51" s="215"/>
    </row>
    <row r="52" spans="1:19" ht="24" customHeight="1">
      <c r="A52" s="207"/>
      <c r="B52" s="207"/>
      <c r="C52" s="207"/>
      <c r="D52" s="227"/>
      <c r="E52" s="227"/>
      <c r="F52" s="199"/>
      <c r="G52" s="215"/>
      <c r="H52" s="215"/>
      <c r="I52" s="215"/>
      <c r="J52" s="199"/>
      <c r="K52" s="215"/>
      <c r="L52" s="215"/>
      <c r="M52" s="215"/>
      <c r="N52" s="199"/>
      <c r="O52" s="215"/>
      <c r="P52" s="215"/>
      <c r="Q52" s="215"/>
      <c r="R52" s="199"/>
      <c r="S52" s="215"/>
    </row>
    <row r="53" spans="1:19" ht="24" customHeight="1">
      <c r="A53" s="207"/>
      <c r="B53" s="207"/>
      <c r="C53" s="207"/>
      <c r="D53" s="227"/>
      <c r="E53" s="227"/>
      <c r="F53" s="199"/>
      <c r="G53" s="215"/>
      <c r="H53" s="215"/>
      <c r="I53" s="215"/>
      <c r="J53" s="198"/>
      <c r="K53" s="215"/>
      <c r="L53" s="215"/>
      <c r="M53" s="215"/>
      <c r="N53" s="197"/>
      <c r="O53" s="215"/>
      <c r="P53" s="215"/>
      <c r="Q53" s="215"/>
      <c r="R53" s="197"/>
      <c r="S53" s="215"/>
    </row>
    <row r="54" spans="1:19" ht="24" customHeight="1">
      <c r="A54" s="207"/>
      <c r="B54" s="207"/>
      <c r="C54" s="207"/>
      <c r="D54" s="227"/>
      <c r="E54" s="227"/>
      <c r="F54" s="199"/>
      <c r="G54" s="215"/>
      <c r="H54" s="215"/>
      <c r="I54" s="215"/>
      <c r="J54" s="199"/>
      <c r="K54" s="215"/>
      <c r="L54" s="215"/>
      <c r="M54" s="215"/>
      <c r="N54" s="199"/>
      <c r="O54" s="215"/>
      <c r="P54" s="215"/>
      <c r="Q54" s="215"/>
      <c r="R54" s="199"/>
      <c r="S54" s="215"/>
    </row>
    <row r="55" spans="1:19" ht="24" customHeight="1">
      <c r="A55" s="207"/>
      <c r="B55" s="207"/>
      <c r="C55" s="207"/>
      <c r="D55" s="227"/>
      <c r="E55" s="227"/>
      <c r="F55" s="199"/>
      <c r="G55" s="215"/>
      <c r="H55" s="215"/>
      <c r="I55" s="215"/>
      <c r="J55" s="199"/>
      <c r="K55" s="215"/>
      <c r="L55" s="215"/>
      <c r="M55" s="215"/>
      <c r="N55" s="199"/>
      <c r="O55" s="215"/>
      <c r="P55" s="215"/>
      <c r="Q55" s="215"/>
      <c r="R55" s="199"/>
      <c r="S55" s="215"/>
    </row>
    <row r="56" spans="1:19" ht="24" customHeight="1">
      <c r="A56" s="207"/>
      <c r="B56" s="207"/>
      <c r="C56" s="207"/>
      <c r="D56" s="227"/>
      <c r="E56" s="227"/>
      <c r="F56" s="199"/>
      <c r="G56" s="215"/>
      <c r="H56" s="215"/>
      <c r="I56" s="215"/>
      <c r="J56" s="199"/>
      <c r="K56" s="215"/>
      <c r="L56" s="215"/>
      <c r="M56" s="215"/>
      <c r="N56" s="199"/>
      <c r="O56" s="215"/>
      <c r="P56" s="215"/>
      <c r="Q56" s="215"/>
      <c r="R56" s="199"/>
      <c r="S56" s="215"/>
    </row>
    <row r="57" spans="1:19" ht="24" customHeight="1">
      <c r="A57" s="207"/>
      <c r="B57" s="207"/>
      <c r="C57" s="207"/>
      <c r="D57" s="227"/>
      <c r="E57" s="227"/>
      <c r="F57" s="199"/>
      <c r="G57" s="215"/>
      <c r="H57" s="215"/>
      <c r="I57" s="215"/>
      <c r="J57" s="199"/>
      <c r="K57" s="215"/>
      <c r="L57" s="215"/>
      <c r="M57" s="215"/>
      <c r="N57" s="199"/>
      <c r="O57" s="215"/>
      <c r="P57" s="215"/>
      <c r="Q57" s="215"/>
      <c r="R57" s="199"/>
      <c r="S57" s="215"/>
    </row>
    <row r="58" spans="1:19" ht="24" customHeight="1">
      <c r="A58" s="212"/>
      <c r="B58" s="212"/>
      <c r="C58" s="212"/>
      <c r="D58" s="228"/>
      <c r="E58" s="227"/>
      <c r="F58" s="203"/>
      <c r="G58" s="217"/>
      <c r="H58" s="218"/>
      <c r="I58" s="217"/>
      <c r="J58" s="203"/>
      <c r="K58" s="217"/>
      <c r="L58" s="218"/>
      <c r="M58" s="217"/>
      <c r="N58" s="203"/>
      <c r="O58" s="217"/>
      <c r="P58" s="218"/>
      <c r="Q58" s="217"/>
      <c r="R58" s="203"/>
      <c r="S58" s="208"/>
    </row>
    <row r="62" spans="1:19" ht="24" customHeight="1">
      <c r="C62" s="192"/>
    </row>
    <row r="64" spans="1:19" ht="24" customHeight="1">
      <c r="A64" s="204"/>
      <c r="B64" s="204"/>
      <c r="C64" s="204"/>
      <c r="D64" s="225"/>
      <c r="E64" s="22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6"/>
      <c r="Q64" s="206"/>
      <c r="R64" s="206"/>
      <c r="S64" s="206"/>
    </row>
    <row r="65" spans="1:19" ht="24" customHeight="1">
      <c r="A65" s="204"/>
      <c r="B65" s="204"/>
      <c r="C65" s="204"/>
      <c r="D65" s="225"/>
      <c r="E65" s="22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6"/>
      <c r="Q65" s="206"/>
      <c r="R65" s="206"/>
      <c r="S65" s="206"/>
    </row>
    <row r="66" spans="1:19" ht="24" customHeight="1">
      <c r="A66" s="204"/>
      <c r="B66" s="204"/>
      <c r="C66" s="204"/>
      <c r="D66" s="226"/>
      <c r="E66" s="225"/>
      <c r="F66" s="193"/>
      <c r="G66" s="193"/>
      <c r="H66" s="195"/>
      <c r="I66" s="193"/>
      <c r="J66" s="193"/>
      <c r="K66" s="193"/>
      <c r="L66" s="195"/>
      <c r="M66" s="193"/>
      <c r="N66" s="193"/>
      <c r="O66" s="193"/>
      <c r="P66" s="195"/>
      <c r="Q66" s="193"/>
      <c r="R66" s="193"/>
      <c r="S66" s="193"/>
    </row>
    <row r="67" spans="1:19" ht="24" customHeight="1">
      <c r="A67" s="204"/>
      <c r="B67" s="204"/>
      <c r="C67" s="204"/>
      <c r="D67" s="226"/>
      <c r="E67" s="225"/>
      <c r="F67" s="193"/>
      <c r="G67" s="193"/>
      <c r="H67" s="195"/>
      <c r="I67" s="193"/>
      <c r="J67" s="193"/>
      <c r="K67" s="193"/>
      <c r="L67" s="195"/>
      <c r="M67" s="193"/>
      <c r="N67" s="193"/>
      <c r="O67" s="193"/>
      <c r="P67" s="195"/>
      <c r="Q67" s="193"/>
      <c r="R67" s="193"/>
      <c r="S67" s="193"/>
    </row>
    <row r="68" spans="1:19" ht="24" customHeight="1">
      <c r="A68" s="207"/>
      <c r="B68" s="207"/>
      <c r="C68" s="207"/>
      <c r="D68" s="227"/>
      <c r="E68" s="227"/>
      <c r="F68" s="219"/>
      <c r="G68" s="215"/>
      <c r="H68" s="215"/>
      <c r="I68" s="215"/>
      <c r="J68" s="199"/>
      <c r="K68" s="215"/>
      <c r="L68" s="215"/>
      <c r="M68" s="215"/>
      <c r="N68" s="199"/>
      <c r="O68" s="215"/>
      <c r="P68" s="215"/>
      <c r="Q68" s="215"/>
      <c r="R68" s="199"/>
      <c r="S68" s="215"/>
    </row>
    <row r="69" spans="1:19" ht="24" customHeight="1">
      <c r="A69" s="207"/>
      <c r="B69" s="207"/>
      <c r="C69" s="207"/>
      <c r="D69" s="227"/>
      <c r="E69" s="227"/>
      <c r="F69" s="219"/>
      <c r="G69" s="215"/>
      <c r="H69" s="215"/>
      <c r="I69" s="215"/>
      <c r="J69" s="199"/>
      <c r="K69" s="215"/>
      <c r="L69" s="215"/>
      <c r="M69" s="215"/>
      <c r="N69" s="199"/>
      <c r="O69" s="215"/>
      <c r="P69" s="215"/>
      <c r="Q69" s="215"/>
      <c r="R69" s="199"/>
      <c r="S69" s="215"/>
    </row>
    <row r="70" spans="1:19" ht="24" customHeight="1">
      <c r="A70" s="207"/>
      <c r="B70" s="207"/>
      <c r="C70" s="207"/>
      <c r="D70" s="227"/>
      <c r="E70" s="227"/>
      <c r="F70" s="220"/>
      <c r="G70" s="215"/>
      <c r="H70" s="215"/>
      <c r="I70" s="215"/>
      <c r="J70" s="199"/>
      <c r="K70" s="215"/>
      <c r="L70" s="215"/>
      <c r="M70" s="215"/>
      <c r="N70" s="216"/>
      <c r="O70" s="215"/>
      <c r="P70" s="215"/>
      <c r="Q70" s="215"/>
      <c r="R70" s="197"/>
      <c r="S70" s="215"/>
    </row>
    <row r="71" spans="1:19" ht="24" customHeight="1">
      <c r="A71" s="207"/>
      <c r="B71" s="207"/>
      <c r="C71" s="207"/>
      <c r="D71" s="227"/>
      <c r="E71" s="227"/>
      <c r="F71" s="219"/>
      <c r="G71" s="215"/>
      <c r="H71" s="215"/>
      <c r="I71" s="215"/>
      <c r="J71" s="199"/>
      <c r="K71" s="215"/>
      <c r="L71" s="215"/>
      <c r="M71" s="215"/>
      <c r="N71" s="199"/>
      <c r="O71" s="215"/>
      <c r="P71" s="215"/>
      <c r="Q71" s="215"/>
      <c r="R71" s="199"/>
      <c r="S71" s="215"/>
    </row>
    <row r="72" spans="1:19" ht="24" customHeight="1">
      <c r="A72" s="207"/>
      <c r="B72" s="207"/>
      <c r="C72" s="207"/>
      <c r="D72" s="227"/>
      <c r="E72" s="227"/>
      <c r="F72" s="220"/>
      <c r="G72" s="215"/>
      <c r="H72" s="215"/>
      <c r="I72" s="215"/>
      <c r="J72" s="199"/>
      <c r="K72" s="215"/>
      <c r="L72" s="215"/>
      <c r="M72" s="215"/>
      <c r="N72" s="199"/>
      <c r="O72" s="215"/>
      <c r="P72" s="215"/>
      <c r="Q72" s="215"/>
      <c r="R72" s="199"/>
      <c r="S72" s="215"/>
    </row>
    <row r="73" spans="1:19" ht="24" customHeight="1">
      <c r="A73" s="207"/>
      <c r="B73" s="207"/>
      <c r="C73" s="207"/>
      <c r="D73" s="227"/>
      <c r="E73" s="227"/>
      <c r="F73" s="219"/>
      <c r="G73" s="215"/>
      <c r="H73" s="215"/>
      <c r="I73" s="215"/>
      <c r="J73" s="199"/>
      <c r="K73" s="215"/>
      <c r="L73" s="215"/>
      <c r="M73" s="215"/>
      <c r="N73" s="199"/>
      <c r="O73" s="215"/>
      <c r="P73" s="215"/>
      <c r="Q73" s="215"/>
      <c r="R73" s="199"/>
      <c r="S73" s="215"/>
    </row>
    <row r="74" spans="1:19" ht="24" customHeight="1">
      <c r="A74" s="207"/>
      <c r="B74" s="207"/>
      <c r="C74" s="207"/>
      <c r="D74" s="227"/>
      <c r="E74" s="227"/>
      <c r="F74" s="220"/>
      <c r="G74" s="215"/>
      <c r="H74" s="215"/>
      <c r="I74" s="215"/>
      <c r="J74" s="199"/>
      <c r="K74" s="215"/>
      <c r="L74" s="215"/>
      <c r="M74" s="215"/>
      <c r="N74" s="197"/>
      <c r="O74" s="215"/>
      <c r="P74" s="215"/>
      <c r="Q74" s="215"/>
      <c r="R74" s="197"/>
      <c r="S74" s="215"/>
    </row>
    <row r="75" spans="1:19" ht="24" customHeight="1">
      <c r="A75" s="207"/>
      <c r="B75" s="207"/>
      <c r="C75" s="207"/>
      <c r="D75" s="227"/>
      <c r="E75" s="227"/>
      <c r="F75" s="219"/>
      <c r="G75" s="215"/>
      <c r="H75" s="215"/>
      <c r="I75" s="215"/>
      <c r="J75" s="199"/>
      <c r="K75" s="215"/>
      <c r="L75" s="215"/>
      <c r="M75" s="215"/>
      <c r="N75" s="199"/>
      <c r="O75" s="215"/>
      <c r="P75" s="215"/>
      <c r="Q75" s="215"/>
      <c r="R75" s="199"/>
      <c r="S75" s="215"/>
    </row>
    <row r="76" spans="1:19" ht="24" customHeight="1">
      <c r="A76" s="207"/>
      <c r="B76" s="207"/>
      <c r="C76" s="207"/>
      <c r="D76" s="227"/>
      <c r="E76" s="227"/>
      <c r="F76" s="219"/>
      <c r="G76" s="215"/>
      <c r="H76" s="215"/>
      <c r="I76" s="215"/>
      <c r="J76" s="199"/>
      <c r="K76" s="215"/>
      <c r="L76" s="215"/>
      <c r="M76" s="215"/>
      <c r="N76" s="199"/>
      <c r="O76" s="215"/>
      <c r="P76" s="215"/>
      <c r="Q76" s="215"/>
      <c r="R76" s="199"/>
      <c r="S76" s="215"/>
    </row>
    <row r="77" spans="1:19" ht="24" customHeight="1">
      <c r="A77" s="207"/>
      <c r="B77" s="207"/>
      <c r="C77" s="207"/>
      <c r="D77" s="227"/>
      <c r="E77" s="227"/>
      <c r="F77" s="219"/>
      <c r="G77" s="215"/>
      <c r="H77" s="215"/>
      <c r="I77" s="215"/>
      <c r="J77" s="199"/>
      <c r="K77" s="215"/>
      <c r="L77" s="215"/>
      <c r="M77" s="215"/>
      <c r="N77" s="199"/>
      <c r="O77" s="215"/>
      <c r="P77" s="215"/>
      <c r="Q77" s="215"/>
      <c r="R77" s="199"/>
      <c r="S77" s="215"/>
    </row>
    <row r="78" spans="1:19" ht="24" customHeight="1">
      <c r="A78" s="207"/>
      <c r="B78" s="207"/>
      <c r="C78" s="207"/>
      <c r="D78" s="227"/>
      <c r="E78" s="227"/>
      <c r="F78" s="219"/>
      <c r="G78" s="215"/>
      <c r="H78" s="215"/>
      <c r="I78" s="215"/>
      <c r="J78" s="199"/>
      <c r="K78" s="215"/>
      <c r="L78" s="215"/>
      <c r="M78" s="215"/>
      <c r="N78" s="199"/>
      <c r="O78" s="215"/>
      <c r="P78" s="215"/>
      <c r="Q78" s="215"/>
      <c r="R78" s="199"/>
      <c r="S78" s="215"/>
    </row>
    <row r="79" spans="1:19" ht="24" customHeight="1">
      <c r="A79" s="212"/>
      <c r="B79" s="212"/>
      <c r="C79" s="212"/>
      <c r="D79" s="228"/>
      <c r="E79" s="228"/>
      <c r="F79" s="222"/>
      <c r="G79" s="221"/>
      <c r="H79" s="218"/>
      <c r="I79" s="217"/>
      <c r="J79" s="203"/>
      <c r="K79" s="217"/>
      <c r="L79" s="218"/>
      <c r="M79" s="217"/>
      <c r="N79" s="203"/>
      <c r="O79" s="217"/>
      <c r="P79" s="218"/>
      <c r="Q79" s="217"/>
      <c r="R79" s="203"/>
      <c r="S79" s="208"/>
    </row>
  </sheetData>
  <mergeCells count="38">
    <mergeCell ref="A34:C34"/>
    <mergeCell ref="A31:C31"/>
    <mergeCell ref="A32:C32"/>
    <mergeCell ref="A27:C27"/>
    <mergeCell ref="A28:C28"/>
    <mergeCell ref="A29:C29"/>
    <mergeCell ref="A30:C30"/>
    <mergeCell ref="A33:C33"/>
    <mergeCell ref="G30:G31"/>
    <mergeCell ref="G32:G33"/>
    <mergeCell ref="F30:F31"/>
    <mergeCell ref="D30:D31"/>
    <mergeCell ref="E30:E31"/>
    <mergeCell ref="D32:D33"/>
    <mergeCell ref="E32:E33"/>
    <mergeCell ref="F32:F33"/>
    <mergeCell ref="A1:G1"/>
    <mergeCell ref="A2:G2"/>
    <mergeCell ref="A15:C15"/>
    <mergeCell ref="A11:C11"/>
    <mergeCell ref="A13:C13"/>
    <mergeCell ref="A20:C20"/>
    <mergeCell ref="D7:E7"/>
    <mergeCell ref="F7:G7"/>
    <mergeCell ref="A7:C9"/>
    <mergeCell ref="D24:E24"/>
    <mergeCell ref="F24:G24"/>
    <mergeCell ref="A24:C26"/>
    <mergeCell ref="K30:K31"/>
    <mergeCell ref="L30:L31"/>
    <mergeCell ref="K32:K33"/>
    <mergeCell ref="L32:L33"/>
    <mergeCell ref="K24:K25"/>
    <mergeCell ref="L24:L25"/>
    <mergeCell ref="K26:K27"/>
    <mergeCell ref="L26:L27"/>
    <mergeCell ref="K28:K29"/>
    <mergeCell ref="L28:L29"/>
  </mergeCells>
  <pageMargins left="0.39" right="0.11811023622047245" top="0.74803149606299213" bottom="0.35433070866141736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8"/>
  <sheetViews>
    <sheetView topLeftCell="A79" zoomScale="110" zoomScaleNormal="110" workbookViewId="0">
      <selection activeCell="G15" sqref="G15:G16"/>
    </sheetView>
  </sheetViews>
  <sheetFormatPr defaultRowHeight="21.95" customHeight="1"/>
  <cols>
    <col min="1" max="1" width="4.75" customWidth="1"/>
    <col min="4" max="4" width="12.75" customWidth="1"/>
    <col min="5" max="5" width="13.625" customWidth="1"/>
    <col min="6" max="6" width="14.625" customWidth="1"/>
    <col min="7" max="7" width="14.125" customWidth="1"/>
    <col min="8" max="8" width="14" customWidth="1"/>
    <col min="10" max="10" width="9" style="174"/>
    <col min="11" max="11" width="13.125" style="174" bestFit="1" customWidth="1"/>
  </cols>
  <sheetData>
    <row r="1" spans="1:10" ht="21.95" customHeight="1">
      <c r="A1" s="3"/>
      <c r="B1" s="16" t="s">
        <v>123</v>
      </c>
      <c r="C1" s="5"/>
      <c r="D1" s="3"/>
      <c r="E1" s="3"/>
      <c r="F1" s="3"/>
      <c r="G1" s="3"/>
      <c r="H1" s="3"/>
      <c r="I1" s="1"/>
      <c r="J1" s="345"/>
    </row>
    <row r="2" spans="1:10" ht="21.95" customHeight="1">
      <c r="A2" s="5" t="s">
        <v>2380</v>
      </c>
      <c r="B2" s="5"/>
      <c r="C2" s="5"/>
      <c r="D2" s="3"/>
      <c r="E2" s="3"/>
      <c r="F2" s="3"/>
      <c r="G2" s="3"/>
      <c r="H2" s="3"/>
      <c r="I2" s="1"/>
      <c r="J2" s="345"/>
    </row>
    <row r="3" spans="1:10" ht="21.95" customHeight="1">
      <c r="A3" s="5" t="s">
        <v>2381</v>
      </c>
      <c r="B3" s="5"/>
      <c r="C3" s="5"/>
      <c r="D3" s="3"/>
      <c r="E3" s="3"/>
      <c r="F3" s="3"/>
      <c r="G3" s="3"/>
      <c r="H3" s="3"/>
      <c r="I3" s="1"/>
      <c r="J3" s="345"/>
    </row>
    <row r="4" spans="1:10" ht="21.95" customHeight="1">
      <c r="A4" s="5" t="s">
        <v>94</v>
      </c>
      <c r="B4" s="5"/>
      <c r="C4" s="5"/>
      <c r="D4" s="3"/>
      <c r="E4" s="3"/>
      <c r="F4" s="3"/>
      <c r="G4" s="3"/>
      <c r="H4" s="3"/>
      <c r="I4" s="1"/>
      <c r="J4" s="345"/>
    </row>
    <row r="5" spans="1:10" ht="21.95" customHeight="1">
      <c r="A5" s="3"/>
      <c r="B5" s="24" t="s">
        <v>141</v>
      </c>
      <c r="C5" s="3"/>
      <c r="D5" s="3"/>
      <c r="E5" s="3"/>
      <c r="F5" s="3"/>
      <c r="G5" s="3"/>
      <c r="H5" s="3"/>
      <c r="I5" s="1"/>
      <c r="J5" s="345"/>
    </row>
    <row r="6" spans="1:10" ht="21.95" customHeight="1">
      <c r="A6" s="17"/>
      <c r="B6" s="18"/>
      <c r="C6" s="18"/>
      <c r="D6" s="18"/>
      <c r="E6" s="19" t="s">
        <v>87</v>
      </c>
      <c r="F6" s="19" t="s">
        <v>89</v>
      </c>
      <c r="G6" s="19" t="s">
        <v>88</v>
      </c>
      <c r="H6" s="34" t="s">
        <v>89</v>
      </c>
      <c r="I6" s="1"/>
      <c r="J6" s="345"/>
    </row>
    <row r="7" spans="1:10" ht="21.95" customHeight="1">
      <c r="A7" s="1482" t="s">
        <v>90</v>
      </c>
      <c r="B7" s="1483"/>
      <c r="C7" s="1483"/>
      <c r="D7" s="1483"/>
      <c r="E7" s="20" t="s">
        <v>91</v>
      </c>
      <c r="F7" s="20" t="s">
        <v>91</v>
      </c>
      <c r="G7" s="20" t="s">
        <v>92</v>
      </c>
      <c r="H7" s="35" t="s">
        <v>93</v>
      </c>
      <c r="I7" s="1"/>
      <c r="J7" s="345"/>
    </row>
    <row r="8" spans="1:10" ht="21.95" customHeight="1">
      <c r="A8" s="21"/>
      <c r="B8" s="22"/>
      <c r="C8" s="22"/>
      <c r="D8" s="22"/>
      <c r="E8" s="23" t="s">
        <v>144</v>
      </c>
      <c r="F8" s="23" t="s">
        <v>144</v>
      </c>
      <c r="G8" s="23" t="s">
        <v>94</v>
      </c>
      <c r="H8" s="36"/>
      <c r="I8" s="1"/>
      <c r="J8" s="345"/>
    </row>
    <row r="9" spans="1:10" ht="21.95" customHeight="1">
      <c r="A9" s="654" t="s">
        <v>134</v>
      </c>
      <c r="B9" s="655"/>
      <c r="C9" s="655"/>
      <c r="D9" s="37"/>
      <c r="E9" s="1431" t="s">
        <v>151</v>
      </c>
      <c r="F9" s="1431" t="s">
        <v>157</v>
      </c>
      <c r="G9" s="1431" t="s">
        <v>163</v>
      </c>
      <c r="H9" s="1433" t="s">
        <v>169</v>
      </c>
      <c r="I9" s="1"/>
      <c r="J9" s="1481"/>
    </row>
    <row r="10" spans="1:10" ht="21.95" customHeight="1">
      <c r="A10" s="656"/>
      <c r="B10" s="657"/>
      <c r="C10" s="657"/>
      <c r="D10" s="38"/>
      <c r="E10" s="1432"/>
      <c r="F10" s="1432"/>
      <c r="G10" s="1432"/>
      <c r="H10" s="1434"/>
      <c r="I10" s="1"/>
      <c r="J10" s="1481"/>
    </row>
    <row r="11" spans="1:10" ht="21.95" customHeight="1">
      <c r="A11" s="654" t="s">
        <v>135</v>
      </c>
      <c r="B11" s="655"/>
      <c r="C11" s="655"/>
      <c r="D11" s="37"/>
      <c r="E11" s="1431" t="s">
        <v>155</v>
      </c>
      <c r="F11" s="1431" t="s">
        <v>158</v>
      </c>
      <c r="G11" s="1431" t="s">
        <v>164</v>
      </c>
      <c r="H11" s="1433" t="s">
        <v>164</v>
      </c>
      <c r="I11" s="1"/>
      <c r="J11" s="1481"/>
    </row>
    <row r="12" spans="1:10" ht="21.95" customHeight="1">
      <c r="A12" s="658"/>
      <c r="B12" s="608"/>
      <c r="C12" s="608"/>
      <c r="D12" s="38"/>
      <c r="E12" s="1432"/>
      <c r="F12" s="1432"/>
      <c r="G12" s="1432"/>
      <c r="H12" s="1434"/>
      <c r="I12" s="1"/>
      <c r="J12" s="1481"/>
    </row>
    <row r="13" spans="1:10" ht="21.95" customHeight="1">
      <c r="A13" s="654" t="s">
        <v>142</v>
      </c>
      <c r="B13" s="655"/>
      <c r="C13" s="655"/>
      <c r="D13" s="37"/>
      <c r="E13" s="1431" t="s">
        <v>154</v>
      </c>
      <c r="F13" s="1431" t="s">
        <v>159</v>
      </c>
      <c r="G13" s="1431" t="s">
        <v>165</v>
      </c>
      <c r="H13" s="1433" t="s">
        <v>170</v>
      </c>
      <c r="I13" s="1"/>
      <c r="J13" s="1481"/>
    </row>
    <row r="14" spans="1:10" ht="21.95" customHeight="1">
      <c r="A14" s="656" t="s">
        <v>143</v>
      </c>
      <c r="B14" s="657"/>
      <c r="C14" s="657"/>
      <c r="D14" s="38"/>
      <c r="E14" s="1432"/>
      <c r="F14" s="1432"/>
      <c r="G14" s="1432"/>
      <c r="H14" s="1434"/>
      <c r="I14" s="1"/>
      <c r="J14" s="1481"/>
    </row>
    <row r="15" spans="1:10" ht="21.95" customHeight="1">
      <c r="A15" s="654" t="s">
        <v>136</v>
      </c>
      <c r="B15" s="655"/>
      <c r="C15" s="655"/>
      <c r="D15" s="37"/>
      <c r="E15" s="1431" t="s">
        <v>152</v>
      </c>
      <c r="F15" s="1431" t="s">
        <v>160</v>
      </c>
      <c r="G15" s="1431" t="s">
        <v>166</v>
      </c>
      <c r="H15" s="1433" t="s">
        <v>171</v>
      </c>
      <c r="I15" s="1"/>
      <c r="J15" s="1481"/>
    </row>
    <row r="16" spans="1:10" ht="21.95" customHeight="1">
      <c r="A16" s="658"/>
      <c r="B16" s="608"/>
      <c r="C16" s="608"/>
      <c r="D16" s="38"/>
      <c r="E16" s="1432"/>
      <c r="F16" s="1432"/>
      <c r="G16" s="1432"/>
      <c r="H16" s="1434"/>
      <c r="I16" s="1"/>
      <c r="J16" s="1481"/>
    </row>
    <row r="17" spans="1:11" ht="21.95" customHeight="1">
      <c r="A17" s="654" t="s">
        <v>137</v>
      </c>
      <c r="B17" s="655"/>
      <c r="C17" s="655"/>
      <c r="D17" s="37"/>
      <c r="E17" s="1431" t="s">
        <v>153</v>
      </c>
      <c r="F17" s="1431" t="s">
        <v>161</v>
      </c>
      <c r="G17" s="1431" t="s">
        <v>167</v>
      </c>
      <c r="H17" s="1433" t="s">
        <v>172</v>
      </c>
      <c r="I17" s="1"/>
      <c r="J17" s="1481"/>
    </row>
    <row r="18" spans="1:11" ht="21.95" customHeight="1">
      <c r="A18" s="656"/>
      <c r="B18" s="657"/>
      <c r="C18" s="657"/>
      <c r="D18" s="16"/>
      <c r="E18" s="1432"/>
      <c r="F18" s="1432"/>
      <c r="G18" s="1432"/>
      <c r="H18" s="1434"/>
      <c r="I18" s="1"/>
      <c r="J18" s="1481"/>
    </row>
    <row r="19" spans="1:11" ht="21.95" customHeight="1">
      <c r="A19" s="1484" t="s">
        <v>26</v>
      </c>
      <c r="B19" s="1485"/>
      <c r="C19" s="1485"/>
      <c r="D19" s="1486"/>
      <c r="E19" s="547" t="s">
        <v>156</v>
      </c>
      <c r="F19" s="547" t="s">
        <v>162</v>
      </c>
      <c r="G19" s="547" t="s">
        <v>168</v>
      </c>
      <c r="H19" s="168">
        <v>8965219.3399999999</v>
      </c>
      <c r="I19" s="1"/>
      <c r="J19" s="345"/>
    </row>
    <row r="20" spans="1:11" ht="28.5" customHeight="1">
      <c r="A20" s="3"/>
      <c r="B20" s="24" t="s">
        <v>133</v>
      </c>
      <c r="C20" s="3"/>
      <c r="D20" s="3"/>
      <c r="E20" s="3"/>
      <c r="F20" s="3"/>
      <c r="G20" s="3"/>
      <c r="H20" s="3"/>
      <c r="I20" s="1"/>
      <c r="J20" s="345"/>
    </row>
    <row r="21" spans="1:11" ht="21.95" customHeight="1">
      <c r="A21" s="451"/>
      <c r="B21" s="37"/>
      <c r="C21" s="37"/>
      <c r="D21" s="37"/>
      <c r="E21" s="659" t="s">
        <v>87</v>
      </c>
      <c r="F21" s="659" t="s">
        <v>89</v>
      </c>
      <c r="G21" s="659" t="s">
        <v>88</v>
      </c>
      <c r="H21" s="9" t="s">
        <v>89</v>
      </c>
      <c r="I21" s="1"/>
      <c r="J21" s="345"/>
    </row>
    <row r="22" spans="1:11" ht="21.95" customHeight="1">
      <c r="A22" s="1482" t="s">
        <v>90</v>
      </c>
      <c r="B22" s="1483"/>
      <c r="C22" s="1483"/>
      <c r="D22" s="1483"/>
      <c r="E22" s="660" t="s">
        <v>91</v>
      </c>
      <c r="F22" s="660" t="s">
        <v>91</v>
      </c>
      <c r="G22" s="660" t="s">
        <v>92</v>
      </c>
      <c r="H22" s="661" t="s">
        <v>93</v>
      </c>
      <c r="I22" s="1"/>
      <c r="J22" s="345"/>
    </row>
    <row r="23" spans="1:11" ht="21.95" customHeight="1">
      <c r="A23" s="452"/>
      <c r="B23" s="16"/>
      <c r="C23" s="16"/>
      <c r="D23" s="16"/>
      <c r="E23" s="662" t="s">
        <v>145</v>
      </c>
      <c r="F23" s="662" t="s">
        <v>145</v>
      </c>
      <c r="G23" s="662" t="s">
        <v>94</v>
      </c>
      <c r="H23" s="663"/>
      <c r="I23" s="1"/>
      <c r="J23" s="345"/>
    </row>
    <row r="24" spans="1:11" ht="21.95" customHeight="1">
      <c r="A24" s="664" t="s">
        <v>134</v>
      </c>
      <c r="B24" s="655"/>
      <c r="C24" s="655"/>
      <c r="D24" s="665"/>
      <c r="E24" s="1487" t="s">
        <v>173</v>
      </c>
      <c r="F24" s="1431" t="s">
        <v>178</v>
      </c>
      <c r="G24" s="1431" t="s">
        <v>183</v>
      </c>
      <c r="H24" s="1433" t="s">
        <v>187</v>
      </c>
      <c r="I24" s="1"/>
      <c r="J24" s="345"/>
    </row>
    <row r="25" spans="1:11" ht="21.95" customHeight="1">
      <c r="A25" s="666"/>
      <c r="B25" s="667"/>
      <c r="C25" s="667"/>
      <c r="D25" s="668"/>
      <c r="E25" s="1488"/>
      <c r="F25" s="1432"/>
      <c r="G25" s="1432"/>
      <c r="H25" s="1434"/>
      <c r="I25" s="1"/>
      <c r="J25" s="345"/>
      <c r="K25" s="480"/>
    </row>
    <row r="26" spans="1:11" ht="21.95" customHeight="1">
      <c r="A26" s="664" t="s">
        <v>135</v>
      </c>
      <c r="B26" s="655"/>
      <c r="C26" s="655"/>
      <c r="D26" s="665"/>
      <c r="E26" s="1487" t="s">
        <v>174</v>
      </c>
      <c r="F26" s="1431" t="s">
        <v>179</v>
      </c>
      <c r="G26" s="1431" t="s">
        <v>184</v>
      </c>
      <c r="H26" s="1433" t="s">
        <v>188</v>
      </c>
      <c r="I26" s="1"/>
      <c r="J26" s="345"/>
    </row>
    <row r="27" spans="1:11" ht="21.95" customHeight="1">
      <c r="A27" s="666"/>
      <c r="B27" s="667"/>
      <c r="C27" s="667"/>
      <c r="D27" s="668"/>
      <c r="E27" s="1488"/>
      <c r="F27" s="1432"/>
      <c r="G27" s="1432"/>
      <c r="H27" s="1434"/>
      <c r="I27" s="1"/>
      <c r="J27" s="345"/>
    </row>
    <row r="28" spans="1:11" ht="21.95" customHeight="1">
      <c r="A28" s="664" t="s">
        <v>138</v>
      </c>
      <c r="B28" s="655"/>
      <c r="C28" s="655"/>
      <c r="D28" s="665"/>
      <c r="E28" s="1487" t="s">
        <v>175</v>
      </c>
      <c r="F28" s="1431" t="s">
        <v>180</v>
      </c>
      <c r="G28" s="1431" t="s">
        <v>163</v>
      </c>
      <c r="H28" s="1433" t="s">
        <v>189</v>
      </c>
      <c r="I28" s="1"/>
      <c r="J28" s="345"/>
    </row>
    <row r="29" spans="1:11" ht="21.95" customHeight="1">
      <c r="A29" s="666" t="s">
        <v>139</v>
      </c>
      <c r="B29" s="667"/>
      <c r="C29" s="667"/>
      <c r="D29" s="668"/>
      <c r="E29" s="1488"/>
      <c r="F29" s="1432"/>
      <c r="G29" s="1432"/>
      <c r="H29" s="1434"/>
      <c r="I29" s="1"/>
      <c r="J29" s="345"/>
    </row>
    <row r="30" spans="1:11" ht="21.95" customHeight="1">
      <c r="A30" s="664" t="s">
        <v>136</v>
      </c>
      <c r="B30" s="655"/>
      <c r="C30" s="655"/>
      <c r="D30" s="665"/>
      <c r="E30" s="1487" t="s">
        <v>176</v>
      </c>
      <c r="F30" s="1431" t="s">
        <v>181</v>
      </c>
      <c r="G30" s="1431" t="s">
        <v>185</v>
      </c>
      <c r="H30" s="1433" t="s">
        <v>190</v>
      </c>
      <c r="I30" s="1"/>
      <c r="J30" s="345"/>
      <c r="K30" s="481"/>
    </row>
    <row r="31" spans="1:11" ht="21.95" customHeight="1">
      <c r="A31" s="669"/>
      <c r="B31" s="633"/>
      <c r="C31" s="633"/>
      <c r="D31" s="668"/>
      <c r="E31" s="1488"/>
      <c r="F31" s="1432"/>
      <c r="G31" s="1432"/>
      <c r="H31" s="1434"/>
      <c r="I31" s="1"/>
      <c r="J31" s="345"/>
    </row>
    <row r="32" spans="1:11" ht="21.95" customHeight="1">
      <c r="A32" s="664" t="s">
        <v>137</v>
      </c>
      <c r="B32" s="655"/>
      <c r="C32" s="655"/>
      <c r="D32" s="665"/>
      <c r="E32" s="1487" t="s">
        <v>177</v>
      </c>
      <c r="F32" s="1431" t="s">
        <v>182</v>
      </c>
      <c r="G32" s="1431" t="s">
        <v>186</v>
      </c>
      <c r="H32" s="1433" t="s">
        <v>191</v>
      </c>
      <c r="I32" s="1"/>
      <c r="J32" s="345"/>
    </row>
    <row r="33" spans="1:10" ht="21.95" customHeight="1">
      <c r="A33" s="1495"/>
      <c r="B33" s="1496"/>
      <c r="C33" s="1496"/>
      <c r="D33" s="668"/>
      <c r="E33" s="1488"/>
      <c r="F33" s="1432"/>
      <c r="G33" s="1432"/>
      <c r="H33" s="1434"/>
      <c r="I33" s="1"/>
      <c r="J33" s="345"/>
    </row>
    <row r="34" spans="1:10" ht="21.95" customHeight="1">
      <c r="A34" s="1489" t="s">
        <v>26</v>
      </c>
      <c r="B34" s="1489"/>
      <c r="C34" s="1489"/>
      <c r="D34" s="1489"/>
      <c r="E34" s="547" t="s">
        <v>192</v>
      </c>
      <c r="F34" s="547" t="s">
        <v>193</v>
      </c>
      <c r="G34" s="547" t="s">
        <v>194</v>
      </c>
      <c r="H34" s="578" t="s">
        <v>195</v>
      </c>
      <c r="I34" s="1"/>
      <c r="J34" s="345"/>
    </row>
    <row r="35" spans="1:10" ht="21.95" customHeight="1">
      <c r="A35" s="3"/>
      <c r="B35" s="3"/>
      <c r="C35" s="3"/>
      <c r="D35" s="3"/>
      <c r="E35" s="3"/>
      <c r="F35" s="3"/>
      <c r="G35" s="3"/>
      <c r="H35" s="3"/>
      <c r="I35" s="1"/>
      <c r="J35" s="345"/>
    </row>
    <row r="36" spans="1:10" ht="21.95" customHeight="1">
      <c r="A36" s="3"/>
      <c r="B36" s="24" t="s">
        <v>140</v>
      </c>
      <c r="C36" s="3"/>
      <c r="D36" s="3"/>
      <c r="E36" s="3"/>
      <c r="F36" s="3"/>
      <c r="G36" s="3"/>
      <c r="H36" s="3"/>
      <c r="I36" s="1"/>
      <c r="J36" s="345"/>
    </row>
    <row r="37" spans="1:10" ht="21.95" customHeight="1">
      <c r="A37" s="451"/>
      <c r="B37" s="37"/>
      <c r="C37" s="37"/>
      <c r="D37" s="37"/>
      <c r="E37" s="659" t="s">
        <v>87</v>
      </c>
      <c r="F37" s="659" t="s">
        <v>89</v>
      </c>
      <c r="G37" s="659" t="s">
        <v>88</v>
      </c>
      <c r="H37" s="9" t="s">
        <v>89</v>
      </c>
      <c r="I37" s="1"/>
      <c r="J37" s="345"/>
    </row>
    <row r="38" spans="1:10" ht="21.95" customHeight="1">
      <c r="A38" s="1482" t="s">
        <v>90</v>
      </c>
      <c r="B38" s="1483"/>
      <c r="C38" s="1483"/>
      <c r="D38" s="1483"/>
      <c r="E38" s="660" t="s">
        <v>91</v>
      </c>
      <c r="F38" s="660" t="s">
        <v>91</v>
      </c>
      <c r="G38" s="660" t="s">
        <v>92</v>
      </c>
      <c r="H38" s="661" t="s">
        <v>93</v>
      </c>
      <c r="I38" s="1"/>
      <c r="J38" s="345"/>
    </row>
    <row r="39" spans="1:10" ht="21.95" customHeight="1">
      <c r="A39" s="448"/>
      <c r="B39" s="38"/>
      <c r="C39" s="38"/>
      <c r="D39" s="38"/>
      <c r="E39" s="662" t="s">
        <v>124</v>
      </c>
      <c r="F39" s="662" t="s">
        <v>124</v>
      </c>
      <c r="G39" s="662" t="s">
        <v>94</v>
      </c>
      <c r="H39" s="663"/>
      <c r="I39" s="1"/>
      <c r="J39" s="345"/>
    </row>
    <row r="40" spans="1:10" ht="21.95" customHeight="1">
      <c r="A40" s="654" t="s">
        <v>1486</v>
      </c>
      <c r="B40" s="655"/>
      <c r="C40" s="655"/>
      <c r="D40" s="37"/>
      <c r="E40" s="1431" t="s">
        <v>196</v>
      </c>
      <c r="F40" s="1431" t="s">
        <v>202</v>
      </c>
      <c r="G40" s="1431" t="s">
        <v>1689</v>
      </c>
      <c r="H40" s="1433" t="s">
        <v>1691</v>
      </c>
      <c r="I40" s="1"/>
      <c r="J40" s="345"/>
    </row>
    <row r="41" spans="1:10" ht="21.95" customHeight="1">
      <c r="A41" s="656"/>
      <c r="B41" s="657"/>
      <c r="C41" s="657"/>
      <c r="D41" s="38"/>
      <c r="E41" s="1432"/>
      <c r="F41" s="1432"/>
      <c r="G41" s="1432"/>
      <c r="H41" s="1434"/>
      <c r="I41" s="1"/>
      <c r="J41" s="345"/>
    </row>
    <row r="42" spans="1:10" ht="21.95" customHeight="1">
      <c r="A42" s="654" t="s">
        <v>1487</v>
      </c>
      <c r="B42" s="655"/>
      <c r="C42" s="655"/>
      <c r="D42" s="37"/>
      <c r="E42" s="1431" t="s">
        <v>197</v>
      </c>
      <c r="F42" s="1431" t="s">
        <v>203</v>
      </c>
      <c r="G42" s="1431" t="s">
        <v>163</v>
      </c>
      <c r="H42" s="1433" t="s">
        <v>1692</v>
      </c>
      <c r="I42" s="1"/>
      <c r="J42" s="345"/>
    </row>
    <row r="43" spans="1:10" ht="21.95" customHeight="1">
      <c r="A43" s="658"/>
      <c r="B43" s="608"/>
      <c r="C43" s="608"/>
      <c r="D43" s="38"/>
      <c r="E43" s="1432"/>
      <c r="F43" s="1432"/>
      <c r="G43" s="1432"/>
      <c r="H43" s="1434"/>
      <c r="I43" s="1"/>
      <c r="J43" s="345"/>
    </row>
    <row r="44" spans="1:10" ht="21.95" customHeight="1">
      <c r="A44" s="654" t="s">
        <v>1488</v>
      </c>
      <c r="B44" s="655"/>
      <c r="C44" s="655"/>
      <c r="D44" s="37"/>
      <c r="E44" s="1431" t="s">
        <v>198</v>
      </c>
      <c r="F44" s="1431" t="s">
        <v>204</v>
      </c>
      <c r="G44" s="1431" t="s">
        <v>174</v>
      </c>
      <c r="H44" s="1433" t="s">
        <v>1693</v>
      </c>
      <c r="I44" s="1"/>
      <c r="J44" s="345"/>
    </row>
    <row r="45" spans="1:10" ht="21.95" customHeight="1">
      <c r="A45" s="1495"/>
      <c r="B45" s="1496"/>
      <c r="C45" s="1496"/>
      <c r="D45" s="38"/>
      <c r="E45" s="1432"/>
      <c r="F45" s="1432"/>
      <c r="G45" s="1432"/>
      <c r="H45" s="1434"/>
      <c r="I45" s="1"/>
      <c r="J45" s="345"/>
    </row>
    <row r="46" spans="1:10" ht="21.95" customHeight="1">
      <c r="A46" s="654" t="s">
        <v>1491</v>
      </c>
      <c r="B46" s="655"/>
      <c r="C46" s="655"/>
      <c r="D46" s="37"/>
      <c r="E46" s="1431" t="s">
        <v>199</v>
      </c>
      <c r="F46" s="1431" t="s">
        <v>205</v>
      </c>
      <c r="G46" s="1431" t="s">
        <v>1690</v>
      </c>
      <c r="H46" s="1433" t="s">
        <v>1694</v>
      </c>
      <c r="I46" s="1"/>
      <c r="J46" s="345"/>
    </row>
    <row r="47" spans="1:10" ht="21.95" customHeight="1">
      <c r="A47" s="670" t="s">
        <v>150</v>
      </c>
      <c r="B47" s="671"/>
      <c r="C47" s="671"/>
      <c r="D47" s="38"/>
      <c r="E47" s="1432"/>
      <c r="F47" s="1432"/>
      <c r="G47" s="1432"/>
      <c r="H47" s="1434"/>
      <c r="I47" s="1"/>
      <c r="J47" s="345"/>
    </row>
    <row r="48" spans="1:10" ht="21.95" customHeight="1">
      <c r="A48" s="654" t="s">
        <v>147</v>
      </c>
      <c r="B48" s="655"/>
      <c r="C48" s="655"/>
      <c r="D48" s="37"/>
      <c r="E48" s="1431" t="s">
        <v>200</v>
      </c>
      <c r="F48" s="1431" t="s">
        <v>206</v>
      </c>
      <c r="G48" s="1431" t="s">
        <v>199</v>
      </c>
      <c r="H48" s="1433" t="s">
        <v>1695</v>
      </c>
      <c r="I48" s="1"/>
      <c r="J48" s="345"/>
    </row>
    <row r="49" spans="1:10" ht="21.95" customHeight="1">
      <c r="A49" s="1495" t="s">
        <v>146</v>
      </c>
      <c r="B49" s="1496"/>
      <c r="C49" s="1496"/>
      <c r="D49" s="16"/>
      <c r="E49" s="1432"/>
      <c r="F49" s="1432"/>
      <c r="G49" s="1432"/>
      <c r="H49" s="1434"/>
      <c r="I49" s="1"/>
      <c r="J49" s="345"/>
    </row>
    <row r="50" spans="1:10" ht="21.95" customHeight="1">
      <c r="A50" s="1494" t="s">
        <v>26</v>
      </c>
      <c r="B50" s="1494"/>
      <c r="C50" s="1494"/>
      <c r="D50" s="1494"/>
      <c r="E50" s="547" t="s">
        <v>201</v>
      </c>
      <c r="F50" s="547" t="s">
        <v>207</v>
      </c>
      <c r="G50" s="547" t="s">
        <v>1697</v>
      </c>
      <c r="H50" s="578" t="s">
        <v>1696</v>
      </c>
      <c r="I50" s="1"/>
      <c r="J50" s="345"/>
    </row>
    <row r="51" spans="1:10" ht="21.95" customHeight="1">
      <c r="A51" s="3"/>
      <c r="B51" s="3"/>
      <c r="C51" s="3"/>
      <c r="D51" s="3"/>
      <c r="E51" s="3"/>
      <c r="F51" s="3"/>
      <c r="G51" s="3"/>
      <c r="H51" s="3"/>
      <c r="I51" s="1"/>
      <c r="J51" s="345"/>
    </row>
    <row r="52" spans="1:10" ht="21.95" customHeight="1">
      <c r="A52" s="3"/>
      <c r="B52" s="24" t="s">
        <v>148</v>
      </c>
      <c r="C52" s="3"/>
      <c r="D52" s="3"/>
      <c r="E52" s="3"/>
      <c r="F52" s="3"/>
      <c r="G52" s="3"/>
      <c r="H52" s="3"/>
      <c r="I52" s="1"/>
      <c r="J52" s="345"/>
    </row>
    <row r="53" spans="1:10" ht="21.95" customHeight="1">
      <c r="A53" s="451"/>
      <c r="B53" s="37"/>
      <c r="C53" s="37"/>
      <c r="D53" s="37"/>
      <c r="E53" s="659" t="s">
        <v>87</v>
      </c>
      <c r="F53" s="659" t="s">
        <v>89</v>
      </c>
      <c r="G53" s="659" t="s">
        <v>88</v>
      </c>
      <c r="H53" s="9" t="s">
        <v>89</v>
      </c>
      <c r="I53" s="1"/>
      <c r="J53" s="345"/>
    </row>
    <row r="54" spans="1:10" ht="21.95" customHeight="1">
      <c r="A54" s="1482" t="s">
        <v>90</v>
      </c>
      <c r="B54" s="1483"/>
      <c r="C54" s="1483"/>
      <c r="D54" s="1483"/>
      <c r="E54" s="660" t="s">
        <v>91</v>
      </c>
      <c r="F54" s="660" t="s">
        <v>91</v>
      </c>
      <c r="G54" s="660" t="s">
        <v>92</v>
      </c>
      <c r="H54" s="661" t="s">
        <v>93</v>
      </c>
      <c r="I54" s="1"/>
      <c r="J54" s="345"/>
    </row>
    <row r="55" spans="1:10" ht="21.95" customHeight="1">
      <c r="A55" s="448"/>
      <c r="B55" s="38"/>
      <c r="C55" s="38"/>
      <c r="D55" s="38"/>
      <c r="E55" s="662" t="s">
        <v>149</v>
      </c>
      <c r="F55" s="662" t="s">
        <v>149</v>
      </c>
      <c r="G55" s="662" t="s">
        <v>94</v>
      </c>
      <c r="H55" s="663"/>
      <c r="I55" s="1"/>
      <c r="J55" s="345"/>
    </row>
    <row r="56" spans="1:10" ht="21.95" customHeight="1">
      <c r="A56" s="654" t="s">
        <v>1486</v>
      </c>
      <c r="B56" s="655"/>
      <c r="C56" s="546"/>
      <c r="D56" s="4"/>
      <c r="E56" s="1431" t="s">
        <v>723</v>
      </c>
      <c r="F56" s="1497">
        <v>4633000</v>
      </c>
      <c r="G56" s="1490" t="s">
        <v>1688</v>
      </c>
      <c r="H56" s="1492" t="s">
        <v>1688</v>
      </c>
      <c r="I56" s="1"/>
      <c r="J56" s="345"/>
    </row>
    <row r="57" spans="1:10" ht="21.95" customHeight="1">
      <c r="A57" s="656"/>
      <c r="B57" s="657"/>
      <c r="C57" s="549"/>
      <c r="D57" s="6"/>
      <c r="E57" s="1432"/>
      <c r="F57" s="1498"/>
      <c r="G57" s="1491"/>
      <c r="H57" s="1493"/>
      <c r="I57" s="1"/>
      <c r="J57" s="345"/>
    </row>
    <row r="58" spans="1:10" ht="21.95" customHeight="1">
      <c r="A58" s="654" t="s">
        <v>1487</v>
      </c>
      <c r="B58" s="655"/>
      <c r="C58" s="546"/>
      <c r="D58" s="4"/>
      <c r="E58" s="1431" t="s">
        <v>724</v>
      </c>
      <c r="F58" s="1497">
        <v>98815000</v>
      </c>
      <c r="G58" s="1490" t="s">
        <v>1688</v>
      </c>
      <c r="H58" s="1492" t="s">
        <v>1688</v>
      </c>
      <c r="I58" s="1"/>
      <c r="J58" s="345"/>
    </row>
    <row r="59" spans="1:10" ht="21.95" customHeight="1">
      <c r="A59" s="658"/>
      <c r="B59" s="608"/>
      <c r="C59" s="550"/>
      <c r="D59" s="6"/>
      <c r="E59" s="1432"/>
      <c r="F59" s="1498"/>
      <c r="G59" s="1491"/>
      <c r="H59" s="1493"/>
      <c r="I59" s="1"/>
      <c r="J59" s="345"/>
    </row>
    <row r="60" spans="1:10" ht="21.95" customHeight="1">
      <c r="A60" s="654" t="s">
        <v>1488</v>
      </c>
      <c r="B60" s="655"/>
      <c r="C60" s="655"/>
      <c r="D60" s="4"/>
      <c r="E60" s="1431" t="s">
        <v>183</v>
      </c>
      <c r="F60" s="1497">
        <v>12920000</v>
      </c>
      <c r="G60" s="1490" t="s">
        <v>1688</v>
      </c>
      <c r="H60" s="1492" t="s">
        <v>1688</v>
      </c>
      <c r="I60" s="1"/>
      <c r="J60" s="345"/>
    </row>
    <row r="61" spans="1:10" ht="21.95" customHeight="1">
      <c r="A61" s="1495"/>
      <c r="B61" s="1496"/>
      <c r="C61" s="1496"/>
      <c r="D61" s="6"/>
      <c r="E61" s="1432"/>
      <c r="F61" s="1498"/>
      <c r="G61" s="1491"/>
      <c r="H61" s="1493"/>
      <c r="I61" s="1"/>
      <c r="J61" s="345"/>
    </row>
    <row r="62" spans="1:10" ht="21.95" customHeight="1">
      <c r="A62" s="654" t="s">
        <v>1491</v>
      </c>
      <c r="B62" s="655"/>
      <c r="C62" s="655"/>
      <c r="D62" s="4"/>
      <c r="E62" s="1431" t="s">
        <v>725</v>
      </c>
      <c r="F62" s="1497">
        <v>15603088</v>
      </c>
      <c r="G62" s="1490" t="s">
        <v>1688</v>
      </c>
      <c r="H62" s="1492" t="s">
        <v>1688</v>
      </c>
      <c r="I62" s="1"/>
      <c r="J62" s="345"/>
    </row>
    <row r="63" spans="1:10" ht="21.95" customHeight="1">
      <c r="A63" s="670" t="s">
        <v>150</v>
      </c>
      <c r="B63" s="671"/>
      <c r="C63" s="671"/>
      <c r="D63" s="6"/>
      <c r="E63" s="1432"/>
      <c r="F63" s="1498"/>
      <c r="G63" s="1491"/>
      <c r="H63" s="1493"/>
      <c r="I63" s="1"/>
      <c r="J63" s="345"/>
    </row>
    <row r="64" spans="1:10" ht="21.95" customHeight="1">
      <c r="A64" s="654" t="s">
        <v>147</v>
      </c>
      <c r="B64" s="655"/>
      <c r="C64" s="655"/>
      <c r="D64" s="4"/>
      <c r="E64" s="1431" t="s">
        <v>726</v>
      </c>
      <c r="F64" s="1499">
        <v>2622000</v>
      </c>
      <c r="G64" s="1490" t="s">
        <v>1688</v>
      </c>
      <c r="H64" s="1492" t="s">
        <v>1688</v>
      </c>
      <c r="I64" s="1"/>
      <c r="J64" s="345"/>
    </row>
    <row r="65" spans="1:11" ht="21.95" customHeight="1">
      <c r="A65" s="1495" t="s">
        <v>146</v>
      </c>
      <c r="B65" s="1496"/>
      <c r="C65" s="1496"/>
      <c r="D65" s="5"/>
      <c r="E65" s="1432"/>
      <c r="F65" s="1498"/>
      <c r="G65" s="1491"/>
      <c r="H65" s="1493"/>
      <c r="I65" s="1"/>
      <c r="J65" s="345"/>
    </row>
    <row r="66" spans="1:11" ht="21.95" customHeight="1">
      <c r="A66" s="1494" t="s">
        <v>26</v>
      </c>
      <c r="B66" s="1494"/>
      <c r="C66" s="1494"/>
      <c r="D66" s="1494"/>
      <c r="E66" s="547" t="s">
        <v>722</v>
      </c>
      <c r="F66" s="147">
        <f>SUM(F64,F62,F60,F58,F56)</f>
        <v>134593088</v>
      </c>
      <c r="G66" s="547"/>
      <c r="H66" s="578"/>
      <c r="I66" s="1"/>
      <c r="J66" s="345"/>
    </row>
    <row r="67" spans="1:11" ht="21.95" customHeight="1">
      <c r="A67" s="3"/>
      <c r="B67" s="3"/>
      <c r="C67" s="3"/>
      <c r="D67" s="3"/>
      <c r="E67" s="3"/>
      <c r="F67" s="596"/>
      <c r="G67" s="3"/>
      <c r="H67" s="3"/>
      <c r="I67" s="1"/>
      <c r="J67" s="345"/>
    </row>
    <row r="68" spans="1:11" s="276" customFormat="1" ht="21.95" customHeight="1">
      <c r="A68" s="3"/>
      <c r="B68" s="3"/>
      <c r="C68" s="3"/>
      <c r="D68" s="3"/>
      <c r="E68" s="3"/>
      <c r="F68" s="596"/>
      <c r="G68" s="3"/>
      <c r="H68" s="3"/>
      <c r="I68" s="278"/>
      <c r="J68" s="345"/>
      <c r="K68" s="174"/>
    </row>
    <row r="69" spans="1:11" s="276" customFormat="1" ht="21.75" customHeight="1">
      <c r="A69" s="3"/>
      <c r="B69" s="3"/>
      <c r="C69" s="3"/>
      <c r="D69" s="3"/>
      <c r="E69" s="3"/>
      <c r="G69" s="3"/>
      <c r="H69" s="3"/>
      <c r="I69" s="278"/>
      <c r="J69" s="345"/>
      <c r="K69" s="174"/>
    </row>
    <row r="70" spans="1:11" ht="21.95" customHeight="1">
      <c r="A70" s="3"/>
      <c r="B70" s="24" t="s">
        <v>2345</v>
      </c>
      <c r="C70" s="3"/>
      <c r="D70" s="3"/>
      <c r="E70" s="3"/>
      <c r="F70" s="3"/>
      <c r="G70" s="3"/>
      <c r="H70" s="3"/>
      <c r="I70" s="1"/>
      <c r="J70" s="345"/>
    </row>
    <row r="71" spans="1:11" ht="21.95" customHeight="1">
      <c r="A71" s="3"/>
      <c r="B71" s="3"/>
      <c r="C71" s="24" t="s">
        <v>1698</v>
      </c>
      <c r="D71" s="3"/>
      <c r="E71" s="3"/>
      <c r="F71" s="3"/>
      <c r="G71" s="3"/>
      <c r="H71" s="3"/>
      <c r="I71" s="1"/>
      <c r="J71" s="345"/>
    </row>
    <row r="72" spans="1:11" ht="21.95" customHeight="1">
      <c r="A72" s="3"/>
      <c r="B72" s="3"/>
      <c r="C72" s="3" t="s">
        <v>96</v>
      </c>
      <c r="D72" s="3"/>
      <c r="E72" s="3"/>
      <c r="F72" s="3"/>
      <c r="G72" s="3"/>
      <c r="H72" s="3"/>
      <c r="I72" s="1"/>
      <c r="J72" s="345"/>
    </row>
    <row r="73" spans="1:11" ht="21.95" customHeight="1">
      <c r="A73" s="3"/>
      <c r="B73" s="3"/>
      <c r="C73" s="3" t="s">
        <v>97</v>
      </c>
      <c r="D73" s="3"/>
      <c r="E73" s="3"/>
      <c r="F73" s="3"/>
      <c r="G73" s="3"/>
      <c r="H73" s="3"/>
      <c r="I73" s="1"/>
      <c r="J73" s="345"/>
    </row>
    <row r="74" spans="1:11" ht="21.95" customHeight="1">
      <c r="A74" s="3"/>
      <c r="B74" s="3"/>
      <c r="C74" s="3" t="s">
        <v>98</v>
      </c>
      <c r="D74" s="3"/>
      <c r="E74" s="3"/>
      <c r="F74" s="3"/>
      <c r="G74" s="3"/>
      <c r="H74" s="3"/>
      <c r="I74" s="1"/>
      <c r="J74" s="345"/>
    </row>
    <row r="75" spans="1:11" ht="21.95" customHeight="1">
      <c r="A75" s="3"/>
      <c r="B75" s="3"/>
      <c r="C75" s="24" t="s">
        <v>1467</v>
      </c>
      <c r="D75" s="3"/>
      <c r="E75" s="3"/>
      <c r="F75" s="3"/>
      <c r="G75" s="3"/>
      <c r="H75" s="3"/>
      <c r="I75" s="1"/>
      <c r="J75" s="345"/>
    </row>
    <row r="76" spans="1:11" ht="21.95" customHeight="1">
      <c r="A76" s="3"/>
      <c r="B76" s="3"/>
      <c r="C76" s="3" t="s">
        <v>100</v>
      </c>
      <c r="D76" s="3"/>
      <c r="E76" s="3"/>
      <c r="F76" s="3"/>
      <c r="G76" s="3"/>
      <c r="H76" s="3"/>
      <c r="I76" s="1"/>
      <c r="J76" s="345"/>
    </row>
    <row r="77" spans="1:11" ht="21.95" customHeight="1">
      <c r="A77" s="3"/>
      <c r="B77" s="3"/>
      <c r="C77" s="3" t="s">
        <v>101</v>
      </c>
      <c r="D77" s="3"/>
      <c r="E77" s="3"/>
      <c r="F77" s="3"/>
      <c r="G77" s="3"/>
      <c r="H77" s="3"/>
      <c r="I77" s="1"/>
      <c r="J77" s="345"/>
    </row>
    <row r="78" spans="1:11" ht="21.95" customHeight="1">
      <c r="A78" s="3"/>
      <c r="B78" s="3"/>
      <c r="C78" s="3" t="s">
        <v>102</v>
      </c>
      <c r="D78" s="3"/>
      <c r="E78" s="3"/>
      <c r="F78" s="3"/>
      <c r="G78" s="3"/>
      <c r="H78" s="3"/>
      <c r="I78" s="1"/>
      <c r="J78" s="345"/>
    </row>
    <row r="79" spans="1:11" ht="21.95" customHeight="1">
      <c r="A79" s="3"/>
      <c r="B79" s="3"/>
      <c r="C79" s="16" t="s">
        <v>1468</v>
      </c>
      <c r="D79" s="3"/>
      <c r="E79" s="3"/>
      <c r="F79" s="3"/>
      <c r="G79" s="3"/>
      <c r="H79" s="3"/>
      <c r="I79" s="1"/>
      <c r="J79" s="345"/>
    </row>
    <row r="80" spans="1:11" ht="21.95" customHeight="1">
      <c r="A80" s="3"/>
      <c r="B80" s="3"/>
      <c r="C80" s="25" t="s">
        <v>104</v>
      </c>
      <c r="D80" s="25"/>
      <c r="E80" s="25"/>
      <c r="F80" s="25"/>
      <c r="G80" s="25"/>
      <c r="H80" s="25"/>
      <c r="I80" s="1"/>
      <c r="J80" s="345"/>
    </row>
    <row r="81" spans="1:10" ht="21.95" customHeight="1">
      <c r="A81" s="3"/>
      <c r="B81" s="3"/>
      <c r="C81" s="25" t="s">
        <v>105</v>
      </c>
      <c r="D81" s="25"/>
      <c r="E81" s="25"/>
      <c r="F81" s="25"/>
      <c r="G81" s="25"/>
      <c r="H81" s="25"/>
      <c r="I81" s="1"/>
      <c r="J81" s="345"/>
    </row>
    <row r="82" spans="1:10" ht="21.95" customHeight="1">
      <c r="A82" s="3"/>
      <c r="B82" s="3"/>
      <c r="C82" s="25" t="s">
        <v>106</v>
      </c>
      <c r="D82" s="25"/>
      <c r="E82" s="25"/>
      <c r="F82" s="25"/>
      <c r="G82" s="25"/>
      <c r="H82" s="25"/>
      <c r="I82" s="1"/>
      <c r="J82" s="345"/>
    </row>
    <row r="83" spans="1:10" ht="21.95" customHeight="1">
      <c r="A83" s="3"/>
      <c r="B83" s="3"/>
      <c r="C83" s="25" t="s">
        <v>107</v>
      </c>
      <c r="D83" s="25"/>
      <c r="E83" s="25"/>
      <c r="F83" s="25"/>
      <c r="G83" s="25"/>
      <c r="H83" s="25"/>
      <c r="I83" s="1"/>
      <c r="J83" s="345"/>
    </row>
    <row r="84" spans="1:10" ht="21.95" customHeight="1">
      <c r="A84" s="3"/>
      <c r="B84" s="3"/>
      <c r="C84" s="3" t="s">
        <v>108</v>
      </c>
      <c r="D84" s="25"/>
      <c r="E84" s="25"/>
      <c r="F84" s="25"/>
      <c r="G84" s="25"/>
      <c r="H84" s="25"/>
      <c r="I84" s="1"/>
      <c r="J84" s="345"/>
    </row>
    <row r="85" spans="1:10" ht="21.95" customHeight="1">
      <c r="A85" s="3"/>
      <c r="B85" s="3"/>
      <c r="C85" s="3" t="s">
        <v>109</v>
      </c>
      <c r="D85" s="3"/>
      <c r="E85" s="3"/>
      <c r="F85" s="3"/>
      <c r="G85" s="3"/>
      <c r="H85" s="3"/>
      <c r="I85" s="1"/>
      <c r="J85" s="345"/>
    </row>
    <row r="86" spans="1:10" ht="21.95" customHeight="1">
      <c r="A86" s="3"/>
      <c r="B86" s="3"/>
      <c r="C86" s="28" t="s">
        <v>1699</v>
      </c>
      <c r="D86" s="3"/>
      <c r="E86" s="3"/>
      <c r="F86" s="3"/>
      <c r="G86" s="3"/>
      <c r="H86" s="3"/>
      <c r="I86" s="1"/>
      <c r="J86" s="345"/>
    </row>
    <row r="87" spans="1:10" ht="21.95" customHeight="1">
      <c r="A87" s="3"/>
      <c r="B87" s="3"/>
      <c r="C87" s="3" t="s">
        <v>110</v>
      </c>
      <c r="D87" s="3"/>
      <c r="E87" s="3"/>
      <c r="F87" s="3"/>
      <c r="G87" s="3"/>
      <c r="H87" s="3"/>
      <c r="I87" s="1"/>
      <c r="J87" s="345"/>
    </row>
    <row r="88" spans="1:10" ht="21.95" customHeight="1">
      <c r="A88" s="3"/>
      <c r="B88" s="3"/>
      <c r="C88" s="3" t="s">
        <v>111</v>
      </c>
      <c r="D88" s="3"/>
      <c r="E88" s="3"/>
      <c r="F88" s="3"/>
      <c r="G88" s="3"/>
      <c r="H88" s="3"/>
      <c r="I88" s="1"/>
      <c r="J88" s="345"/>
    </row>
    <row r="89" spans="1:10" ht="21.95" customHeight="1">
      <c r="A89" s="3"/>
      <c r="B89" s="3"/>
      <c r="C89" s="3" t="s">
        <v>112</v>
      </c>
      <c r="D89" s="3"/>
      <c r="E89" s="3"/>
      <c r="F89" s="3"/>
      <c r="G89" s="3"/>
      <c r="H89" s="3"/>
      <c r="I89" s="1"/>
      <c r="J89" s="345"/>
    </row>
    <row r="90" spans="1:10" ht="21.95" customHeight="1">
      <c r="A90" s="3"/>
      <c r="B90" s="3"/>
      <c r="C90" s="3" t="s">
        <v>113</v>
      </c>
      <c r="D90" s="3"/>
      <c r="E90" s="3"/>
      <c r="F90" s="3"/>
      <c r="G90" s="3"/>
      <c r="H90" s="3"/>
      <c r="I90" s="1"/>
      <c r="J90" s="345"/>
    </row>
    <row r="91" spans="1:10" ht="21.95" customHeight="1">
      <c r="A91" s="3"/>
      <c r="B91" s="3"/>
      <c r="C91" s="3" t="s">
        <v>114</v>
      </c>
      <c r="D91" s="3"/>
      <c r="E91" s="3"/>
      <c r="F91" s="3"/>
      <c r="G91" s="3"/>
      <c r="H91" s="3"/>
      <c r="I91" s="1"/>
      <c r="J91" s="345"/>
    </row>
    <row r="92" spans="1:10" ht="21.95" customHeight="1">
      <c r="A92" s="3"/>
      <c r="B92" s="3"/>
      <c r="C92" s="28" t="s">
        <v>2726</v>
      </c>
      <c r="D92" s="3"/>
      <c r="E92" s="3"/>
      <c r="F92" s="3"/>
      <c r="G92" s="3"/>
      <c r="H92" s="3"/>
      <c r="I92" s="1"/>
      <c r="J92" s="345"/>
    </row>
    <row r="93" spans="1:10" ht="21.95" customHeight="1">
      <c r="A93" s="3"/>
      <c r="B93" s="3"/>
      <c r="C93" s="26" t="s">
        <v>115</v>
      </c>
      <c r="D93" s="3"/>
      <c r="E93" s="3"/>
      <c r="F93" s="3"/>
      <c r="G93" s="3"/>
      <c r="H93" s="3"/>
      <c r="I93" s="1"/>
      <c r="J93" s="345"/>
    </row>
    <row r="94" spans="1:10" ht="21.95" customHeight="1">
      <c r="A94" s="29"/>
      <c r="B94" s="3"/>
      <c r="C94" s="3" t="s">
        <v>116</v>
      </c>
      <c r="D94" s="3"/>
      <c r="E94" s="3"/>
      <c r="F94" s="3"/>
      <c r="G94" s="30"/>
      <c r="H94" s="3"/>
      <c r="I94" s="1"/>
      <c r="J94" s="345"/>
    </row>
    <row r="95" spans="1:10" ht="21.95" customHeight="1">
      <c r="A95" s="29"/>
      <c r="B95" s="3"/>
      <c r="C95" s="3" t="s">
        <v>117</v>
      </c>
      <c r="D95" s="3"/>
      <c r="E95" s="3"/>
      <c r="F95" s="3"/>
      <c r="G95" s="30"/>
      <c r="H95" s="3"/>
      <c r="I95" s="1"/>
      <c r="J95" s="345"/>
    </row>
    <row r="96" spans="1:10" ht="21.95" customHeight="1">
      <c r="A96" s="3"/>
      <c r="B96" s="3"/>
      <c r="C96" s="31" t="s">
        <v>118</v>
      </c>
      <c r="D96" s="3"/>
      <c r="E96" s="3"/>
      <c r="F96" s="3"/>
      <c r="G96" s="3"/>
      <c r="H96" s="3"/>
      <c r="I96" s="1"/>
      <c r="J96" s="345"/>
    </row>
    <row r="97" spans="1:10" ht="21.95" customHeight="1">
      <c r="A97" s="3"/>
      <c r="B97" s="3"/>
      <c r="C97" s="32" t="s">
        <v>119</v>
      </c>
      <c r="D97" s="3"/>
      <c r="E97" s="3"/>
      <c r="F97" s="3"/>
      <c r="G97" s="3"/>
      <c r="H97" s="3"/>
      <c r="I97" s="1"/>
      <c r="J97" s="345"/>
    </row>
    <row r="98" spans="1:10" ht="21.95" customHeight="1">
      <c r="A98" s="3"/>
      <c r="B98" s="3"/>
      <c r="C98" s="31" t="s">
        <v>120</v>
      </c>
      <c r="D98" s="3"/>
      <c r="E98" s="3"/>
      <c r="F98" s="3"/>
      <c r="G98" s="3"/>
      <c r="H98" s="3"/>
      <c r="I98" s="1"/>
      <c r="J98" s="345"/>
    </row>
    <row r="99" spans="1:10" ht="21.95" customHeight="1">
      <c r="A99" s="3"/>
      <c r="B99" s="3"/>
      <c r="C99" s="3" t="s">
        <v>121</v>
      </c>
      <c r="D99" s="3"/>
      <c r="E99" s="3"/>
      <c r="F99" s="3"/>
      <c r="G99" s="3"/>
      <c r="H99" s="3"/>
      <c r="I99" s="1"/>
      <c r="J99" s="345"/>
    </row>
    <row r="100" spans="1:10" ht="21.95" customHeight="1">
      <c r="A100" s="3"/>
      <c r="B100" s="3"/>
      <c r="C100" s="32" t="s">
        <v>122</v>
      </c>
      <c r="D100" s="3"/>
      <c r="E100" s="3"/>
      <c r="F100" s="3"/>
      <c r="G100" s="3"/>
      <c r="H100" s="3"/>
      <c r="I100" s="1"/>
      <c r="J100" s="345"/>
    </row>
    <row r="101" spans="1:10" ht="21.95" customHeight="1">
      <c r="A101" s="1"/>
      <c r="B101" s="1"/>
      <c r="C101" s="1"/>
      <c r="D101" s="1"/>
      <c r="E101" s="1"/>
      <c r="F101" s="1"/>
      <c r="G101" s="1"/>
      <c r="H101" s="1"/>
      <c r="I101" s="1"/>
      <c r="J101" s="345"/>
    </row>
    <row r="102" spans="1:10" ht="21.95" customHeight="1">
      <c r="H102" s="1"/>
      <c r="I102" s="1"/>
      <c r="J102" s="345"/>
    </row>
    <row r="103" spans="1:10" ht="21.95" customHeight="1">
      <c r="H103" s="1"/>
      <c r="I103" s="1"/>
      <c r="J103" s="345"/>
    </row>
    <row r="104" spans="1:10" ht="21.95" customHeight="1">
      <c r="H104" s="1"/>
      <c r="I104" s="1"/>
      <c r="J104" s="345"/>
    </row>
    <row r="105" spans="1:10" ht="21.95" customHeight="1">
      <c r="H105" s="1"/>
      <c r="I105" s="1"/>
      <c r="J105" s="345"/>
    </row>
    <row r="106" spans="1:10" ht="21.95" customHeight="1">
      <c r="H106" s="1"/>
      <c r="I106" s="1"/>
      <c r="J106" s="345"/>
    </row>
    <row r="107" spans="1:10" ht="21.95" customHeight="1">
      <c r="H107" s="1"/>
      <c r="I107" s="1"/>
      <c r="J107" s="345"/>
    </row>
    <row r="108" spans="1:10" ht="21.95" customHeight="1">
      <c r="H108" s="1"/>
      <c r="I108" s="1"/>
      <c r="J108" s="345"/>
    </row>
    <row r="109" spans="1:10" ht="21.95" customHeight="1">
      <c r="H109" s="1"/>
      <c r="I109" s="1"/>
      <c r="J109" s="345"/>
    </row>
    <row r="110" spans="1:10" ht="21.95" customHeight="1">
      <c r="A110" s="1"/>
      <c r="B110" s="1"/>
      <c r="C110" s="1"/>
      <c r="D110" s="1"/>
      <c r="E110" s="1"/>
      <c r="F110" s="1"/>
      <c r="G110" s="1"/>
      <c r="H110" s="1"/>
      <c r="I110" s="1"/>
      <c r="J110" s="345"/>
    </row>
    <row r="111" spans="1:10" ht="21.95" customHeight="1">
      <c r="A111" s="1"/>
      <c r="B111" s="1"/>
      <c r="C111" s="1"/>
      <c r="D111" s="1"/>
      <c r="E111" s="1"/>
      <c r="F111" s="1"/>
      <c r="G111" s="1"/>
      <c r="H111" s="1"/>
      <c r="I111" s="1"/>
      <c r="J111" s="345"/>
    </row>
    <row r="112" spans="1:10" ht="21.95" customHeight="1">
      <c r="A112" s="1"/>
      <c r="B112" s="1"/>
      <c r="C112" s="1"/>
      <c r="D112" s="1"/>
      <c r="E112" s="1"/>
      <c r="F112" s="1"/>
      <c r="G112" s="1"/>
      <c r="H112" s="1"/>
      <c r="I112" s="1"/>
      <c r="J112" s="345"/>
    </row>
    <row r="113" spans="1:10" ht="21.95" customHeight="1">
      <c r="B113" s="1"/>
      <c r="C113" s="1"/>
      <c r="D113" s="1"/>
      <c r="E113" s="1"/>
      <c r="F113" s="1"/>
      <c r="G113" s="1"/>
      <c r="H113" s="1"/>
      <c r="I113" s="1"/>
      <c r="J113" s="345"/>
    </row>
    <row r="114" spans="1:10" ht="21.95" customHeight="1">
      <c r="A114" s="1"/>
      <c r="B114" s="1"/>
      <c r="C114" s="1"/>
      <c r="D114" s="1"/>
      <c r="E114" s="1"/>
      <c r="F114" s="1"/>
      <c r="G114" s="1"/>
      <c r="H114" s="1"/>
      <c r="I114" s="1"/>
      <c r="J114" s="345"/>
    </row>
    <row r="115" spans="1:10" ht="21.95" customHeight="1">
      <c r="A115" s="1"/>
      <c r="B115" s="1"/>
      <c r="C115" s="1"/>
      <c r="D115" s="1"/>
      <c r="E115" s="1"/>
      <c r="F115" s="1"/>
      <c r="G115" s="1"/>
      <c r="H115" s="1"/>
      <c r="I115" s="1"/>
      <c r="J115" s="345"/>
    </row>
    <row r="116" spans="1:10" ht="21.95" customHeight="1">
      <c r="A116" s="1"/>
      <c r="B116" s="1"/>
      <c r="C116" s="1"/>
      <c r="D116" s="1"/>
      <c r="E116" s="1"/>
      <c r="F116" s="1"/>
      <c r="G116" s="1"/>
      <c r="H116" s="1"/>
      <c r="I116" s="1"/>
      <c r="J116" s="345"/>
    </row>
    <row r="117" spans="1:10" ht="21.95" customHeight="1">
      <c r="A117" s="1"/>
      <c r="B117" s="1"/>
      <c r="C117" s="1"/>
      <c r="D117" s="1"/>
      <c r="E117" s="1"/>
      <c r="F117" s="1"/>
      <c r="G117" s="1"/>
      <c r="H117" s="1"/>
      <c r="I117" s="1"/>
      <c r="J117" s="345"/>
    </row>
    <row r="118" spans="1:10" ht="21.95" customHeight="1">
      <c r="A118" s="1"/>
      <c r="B118" s="1"/>
      <c r="C118" s="1"/>
      <c r="D118" s="1"/>
      <c r="E118" s="1"/>
      <c r="F118" s="1"/>
      <c r="G118" s="1"/>
      <c r="H118" s="1"/>
      <c r="I118" s="1"/>
      <c r="J118" s="345"/>
    </row>
    <row r="119" spans="1:10" ht="21.95" customHeight="1">
      <c r="A119" s="1"/>
      <c r="B119" s="1"/>
      <c r="C119" s="1"/>
      <c r="D119" s="1"/>
      <c r="E119" s="1"/>
      <c r="F119" s="1"/>
      <c r="G119" s="1"/>
      <c r="H119" s="1"/>
      <c r="I119" s="1"/>
      <c r="J119" s="345"/>
    </row>
    <row r="120" spans="1:10" ht="21.95" customHeight="1">
      <c r="A120" s="1"/>
      <c r="B120" s="1"/>
      <c r="C120" s="1"/>
      <c r="D120" s="1"/>
      <c r="E120" s="1"/>
      <c r="F120" s="1"/>
      <c r="G120" s="1"/>
      <c r="H120" s="1"/>
      <c r="I120" s="1"/>
      <c r="J120" s="345"/>
    </row>
    <row r="121" spans="1:10" ht="21.95" customHeight="1">
      <c r="A121" s="1"/>
      <c r="B121" s="1"/>
      <c r="C121" s="1"/>
      <c r="D121" s="1"/>
      <c r="E121" s="1"/>
      <c r="F121" s="1"/>
      <c r="G121" s="1"/>
      <c r="H121" s="1"/>
      <c r="I121" s="1"/>
      <c r="J121" s="345"/>
    </row>
    <row r="122" spans="1:10" ht="21.95" customHeight="1">
      <c r="A122" s="1"/>
      <c r="B122" s="1"/>
      <c r="C122" s="1"/>
      <c r="D122" s="1"/>
      <c r="E122" s="1"/>
      <c r="F122" s="1"/>
      <c r="G122" s="1"/>
      <c r="H122" s="1"/>
      <c r="I122" s="1"/>
      <c r="J122" s="345"/>
    </row>
    <row r="123" spans="1:10" ht="21.95" customHeight="1">
      <c r="A123" s="1"/>
      <c r="B123" s="1"/>
      <c r="C123" s="1"/>
      <c r="D123" s="1"/>
      <c r="E123" s="1"/>
      <c r="F123" s="1"/>
      <c r="G123" s="1"/>
      <c r="H123" s="1"/>
      <c r="I123" s="1"/>
      <c r="J123" s="345"/>
    </row>
    <row r="124" spans="1:10" ht="21.95" customHeight="1">
      <c r="A124" s="1"/>
      <c r="B124" s="1"/>
      <c r="C124" s="1"/>
      <c r="D124" s="1"/>
      <c r="E124" s="1"/>
      <c r="F124" s="1"/>
      <c r="G124" s="1"/>
      <c r="H124" s="1"/>
      <c r="I124" s="1"/>
      <c r="J124" s="345"/>
    </row>
    <row r="125" spans="1:10" ht="21.95" customHeight="1">
      <c r="A125" s="1"/>
      <c r="B125" s="1"/>
      <c r="C125" s="1"/>
      <c r="D125" s="1"/>
      <c r="E125" s="1"/>
      <c r="F125" s="1"/>
      <c r="G125" s="1"/>
      <c r="H125" s="1"/>
      <c r="I125" s="1"/>
      <c r="J125" s="345"/>
    </row>
    <row r="126" spans="1:10" ht="21.95" customHeight="1">
      <c r="A126" s="1"/>
      <c r="B126" s="1"/>
      <c r="C126" s="1"/>
      <c r="D126" s="1"/>
      <c r="E126" s="1"/>
      <c r="F126" s="1"/>
      <c r="G126" s="1"/>
      <c r="H126" s="1"/>
      <c r="I126" s="1"/>
      <c r="J126" s="345"/>
    </row>
    <row r="127" spans="1:10" ht="21.95" customHeight="1">
      <c r="A127" s="1"/>
      <c r="B127" s="1"/>
      <c r="C127" s="1"/>
      <c r="D127" s="1"/>
      <c r="E127" s="1"/>
      <c r="F127" s="1"/>
      <c r="G127" s="1"/>
      <c r="H127" s="1"/>
      <c r="I127" s="1"/>
      <c r="J127" s="345"/>
    </row>
    <row r="128" spans="1:10" ht="21.95" customHeight="1">
      <c r="A128" s="1"/>
      <c r="B128" s="1"/>
      <c r="C128" s="1"/>
      <c r="D128" s="1"/>
      <c r="E128" s="1"/>
      <c r="F128" s="1"/>
      <c r="G128" s="1"/>
      <c r="H128" s="1"/>
      <c r="I128" s="1"/>
      <c r="J128" s="345"/>
    </row>
    <row r="129" spans="1:10" ht="21.95" customHeight="1">
      <c r="A129" s="1"/>
      <c r="B129" s="1"/>
      <c r="C129" s="1"/>
      <c r="D129" s="1"/>
      <c r="E129" s="1"/>
      <c r="F129" s="1"/>
      <c r="G129" s="1"/>
      <c r="H129" s="1"/>
      <c r="I129" s="1"/>
      <c r="J129" s="345"/>
    </row>
    <row r="130" spans="1:10" ht="21.95" customHeight="1">
      <c r="A130" s="1"/>
      <c r="B130" s="1"/>
      <c r="C130" s="1"/>
      <c r="D130" s="1"/>
      <c r="E130" s="1"/>
      <c r="F130" s="1"/>
      <c r="G130" s="1"/>
      <c r="H130" s="1"/>
      <c r="I130" s="1"/>
      <c r="J130" s="345"/>
    </row>
    <row r="131" spans="1:10" ht="21.95" customHeight="1">
      <c r="A131" s="1"/>
      <c r="B131" s="1"/>
      <c r="C131" s="1"/>
      <c r="D131" s="1"/>
      <c r="E131" s="1"/>
      <c r="F131" s="1"/>
      <c r="G131" s="1"/>
      <c r="H131" s="1"/>
      <c r="I131" s="1"/>
      <c r="J131" s="345"/>
    </row>
    <row r="132" spans="1:10" ht="21.95" customHeight="1">
      <c r="A132" s="1"/>
      <c r="B132" s="1"/>
      <c r="C132" s="1"/>
      <c r="D132" s="1"/>
      <c r="E132" s="1"/>
      <c r="F132" s="1"/>
      <c r="G132" s="1"/>
      <c r="H132" s="1"/>
      <c r="I132" s="1"/>
      <c r="J132" s="345"/>
    </row>
    <row r="133" spans="1:10" ht="21.95" customHeight="1">
      <c r="A133" s="1"/>
      <c r="B133" s="1"/>
      <c r="C133" s="1"/>
      <c r="D133" s="1"/>
      <c r="E133" s="1"/>
      <c r="F133" s="1"/>
      <c r="G133" s="1"/>
      <c r="H133" s="1"/>
      <c r="I133" s="1"/>
      <c r="J133" s="345"/>
    </row>
    <row r="134" spans="1:10" ht="21.95" customHeight="1">
      <c r="A134" s="1"/>
      <c r="B134" s="1"/>
      <c r="C134" s="1"/>
      <c r="D134" s="1"/>
      <c r="E134" s="1"/>
      <c r="F134" s="1"/>
      <c r="G134" s="1"/>
      <c r="H134" s="1"/>
      <c r="I134" s="1"/>
      <c r="J134" s="345"/>
    </row>
    <row r="135" spans="1:10" ht="21.95" customHeight="1">
      <c r="A135" s="1"/>
      <c r="B135" s="1"/>
      <c r="C135" s="1"/>
      <c r="D135" s="1"/>
      <c r="E135" s="1"/>
      <c r="F135" s="1"/>
      <c r="G135" s="1"/>
      <c r="H135" s="1"/>
      <c r="I135" s="1"/>
      <c r="J135" s="345"/>
    </row>
    <row r="136" spans="1:10" ht="21.95" customHeight="1">
      <c r="A136" s="1"/>
      <c r="B136" s="1"/>
      <c r="C136" s="1"/>
      <c r="D136" s="1"/>
      <c r="E136" s="1"/>
      <c r="F136" s="1"/>
      <c r="G136" s="1"/>
      <c r="H136" s="1"/>
      <c r="I136" s="1"/>
      <c r="J136" s="345"/>
    </row>
    <row r="137" spans="1:10" ht="21.95" customHeight="1">
      <c r="A137" s="1"/>
      <c r="B137" s="1"/>
      <c r="C137" s="1"/>
      <c r="D137" s="1"/>
      <c r="E137" s="1"/>
      <c r="F137" s="1"/>
      <c r="G137" s="1"/>
      <c r="H137" s="1"/>
      <c r="I137" s="1"/>
      <c r="J137" s="345"/>
    </row>
    <row r="138" spans="1:10" ht="21.95" customHeight="1">
      <c r="A138" s="1"/>
      <c r="B138" s="1"/>
      <c r="C138" s="1"/>
      <c r="D138" s="1"/>
      <c r="E138" s="1"/>
      <c r="F138" s="1"/>
      <c r="G138" s="1"/>
      <c r="H138" s="1"/>
      <c r="I138" s="1"/>
      <c r="J138" s="345"/>
    </row>
    <row r="139" spans="1:10" ht="21.95" customHeight="1">
      <c r="A139" s="1"/>
      <c r="B139" s="1"/>
      <c r="C139" s="1"/>
      <c r="D139" s="1"/>
      <c r="E139" s="1"/>
      <c r="F139" s="1"/>
      <c r="G139" s="1"/>
      <c r="H139" s="1"/>
      <c r="I139" s="1"/>
      <c r="J139" s="345"/>
    </row>
    <row r="140" spans="1:10" ht="21.95" customHeight="1">
      <c r="A140" s="1"/>
      <c r="B140" s="1"/>
      <c r="C140" s="1"/>
      <c r="D140" s="1"/>
      <c r="E140" s="1"/>
      <c r="F140" s="1"/>
      <c r="G140" s="1"/>
      <c r="H140" s="1"/>
      <c r="I140" s="1"/>
      <c r="J140" s="345"/>
    </row>
    <row r="141" spans="1:10" ht="21.95" customHeight="1">
      <c r="A141" s="1"/>
      <c r="B141" s="1"/>
      <c r="C141" s="1"/>
      <c r="D141" s="1"/>
      <c r="E141" s="1"/>
      <c r="F141" s="1"/>
      <c r="G141" s="1"/>
      <c r="H141" s="1"/>
      <c r="I141" s="1"/>
      <c r="J141" s="345"/>
    </row>
    <row r="142" spans="1:10" ht="21.95" customHeight="1">
      <c r="A142" s="1"/>
      <c r="B142" s="1"/>
      <c r="C142" s="1"/>
      <c r="D142" s="1"/>
      <c r="E142" s="1"/>
      <c r="F142" s="1"/>
      <c r="G142" s="1"/>
      <c r="H142" s="1"/>
      <c r="I142" s="1"/>
      <c r="J142" s="345"/>
    </row>
    <row r="143" spans="1:10" ht="21.95" customHeight="1">
      <c r="A143" s="1"/>
      <c r="B143" s="1"/>
      <c r="C143" s="1"/>
      <c r="D143" s="1"/>
      <c r="E143" s="1"/>
      <c r="F143" s="1"/>
      <c r="G143" s="1"/>
      <c r="H143" s="1"/>
      <c r="I143" s="1"/>
      <c r="J143" s="345"/>
    </row>
    <row r="144" spans="1:10" ht="21.95" customHeight="1">
      <c r="A144" s="1"/>
      <c r="B144" s="1"/>
      <c r="C144" s="1"/>
      <c r="D144" s="1"/>
      <c r="E144" s="1"/>
      <c r="F144" s="1"/>
      <c r="G144" s="1"/>
      <c r="H144" s="1"/>
      <c r="I144" s="1"/>
      <c r="J144" s="345"/>
    </row>
    <row r="145" spans="1:10" ht="21.95" customHeight="1">
      <c r="A145" s="1"/>
      <c r="B145" s="1"/>
      <c r="C145" s="1"/>
      <c r="D145" s="1"/>
      <c r="E145" s="1"/>
      <c r="F145" s="1"/>
      <c r="G145" s="1"/>
      <c r="H145" s="1"/>
      <c r="I145" s="1"/>
      <c r="J145" s="345"/>
    </row>
    <row r="146" spans="1:10" ht="21.95" customHeight="1">
      <c r="A146" s="1"/>
      <c r="B146" s="1"/>
      <c r="C146" s="1"/>
      <c r="D146" s="1"/>
      <c r="E146" s="1"/>
      <c r="F146" s="1"/>
      <c r="G146" s="1"/>
      <c r="H146" s="1"/>
      <c r="I146" s="1"/>
      <c r="J146" s="345"/>
    </row>
    <row r="147" spans="1:10" ht="21.95" customHeight="1">
      <c r="A147" s="1"/>
      <c r="B147" s="1"/>
      <c r="C147" s="1"/>
      <c r="D147" s="1"/>
      <c r="E147" s="1"/>
      <c r="F147" s="1"/>
      <c r="G147" s="1"/>
      <c r="H147" s="1"/>
      <c r="I147" s="1"/>
      <c r="J147" s="345"/>
    </row>
    <row r="148" spans="1:10" ht="21.95" customHeight="1">
      <c r="A148" s="1"/>
      <c r="B148" s="1"/>
      <c r="C148" s="1"/>
      <c r="D148" s="1"/>
      <c r="E148" s="1"/>
      <c r="F148" s="1"/>
      <c r="G148" s="1"/>
      <c r="H148" s="1"/>
      <c r="I148" s="1"/>
      <c r="J148" s="345"/>
    </row>
    <row r="149" spans="1:10" ht="21.95" customHeight="1">
      <c r="A149" s="1"/>
      <c r="B149" s="1"/>
      <c r="C149" s="1"/>
      <c r="D149" s="1"/>
      <c r="E149" s="1"/>
      <c r="F149" s="1"/>
      <c r="G149" s="1"/>
      <c r="H149" s="1"/>
      <c r="I149" s="1"/>
      <c r="J149" s="345"/>
    </row>
    <row r="150" spans="1:10" ht="21.95" customHeight="1">
      <c r="A150" s="1"/>
      <c r="B150" s="1"/>
      <c r="C150" s="1"/>
      <c r="D150" s="1"/>
      <c r="E150" s="1"/>
      <c r="F150" s="1"/>
      <c r="G150" s="1"/>
      <c r="H150" s="1"/>
      <c r="I150" s="1"/>
      <c r="J150" s="345"/>
    </row>
    <row r="151" spans="1:10" ht="21.95" customHeight="1">
      <c r="A151" s="1"/>
      <c r="B151" s="1"/>
      <c r="C151" s="1"/>
      <c r="D151" s="1"/>
      <c r="E151" s="1"/>
      <c r="F151" s="1"/>
      <c r="G151" s="1"/>
      <c r="H151" s="1"/>
      <c r="I151" s="1"/>
      <c r="J151" s="345"/>
    </row>
    <row r="152" spans="1:10" ht="21.95" customHeight="1">
      <c r="A152" s="1"/>
      <c r="B152" s="1"/>
      <c r="C152" s="1"/>
      <c r="D152" s="1"/>
      <c r="E152" s="1"/>
      <c r="F152" s="1"/>
      <c r="G152" s="1"/>
      <c r="H152" s="1"/>
      <c r="I152" s="1"/>
      <c r="J152" s="345"/>
    </row>
    <row r="153" spans="1:10" ht="21.95" customHeight="1">
      <c r="A153" s="1"/>
      <c r="B153" s="1"/>
      <c r="C153" s="1"/>
      <c r="D153" s="1"/>
      <c r="E153" s="1"/>
      <c r="F153" s="1"/>
      <c r="G153" s="1"/>
      <c r="H153" s="1"/>
      <c r="I153" s="1"/>
      <c r="J153" s="345"/>
    </row>
    <row r="154" spans="1:10" ht="21.95" customHeight="1">
      <c r="A154" s="1"/>
      <c r="B154" s="1"/>
      <c r="C154" s="1"/>
      <c r="D154" s="1"/>
      <c r="E154" s="1"/>
      <c r="F154" s="1"/>
      <c r="G154" s="1"/>
      <c r="H154" s="1"/>
      <c r="I154" s="1"/>
      <c r="J154" s="345"/>
    </row>
    <row r="155" spans="1:10" ht="21.95" customHeight="1">
      <c r="A155" s="1"/>
      <c r="B155" s="1"/>
      <c r="C155" s="1"/>
      <c r="D155" s="1"/>
      <c r="E155" s="1"/>
      <c r="F155" s="1"/>
      <c r="G155" s="1"/>
      <c r="H155" s="1"/>
      <c r="I155" s="1"/>
      <c r="J155" s="345"/>
    </row>
    <row r="156" spans="1:10" ht="21.95" customHeight="1">
      <c r="A156" s="1"/>
      <c r="B156" s="1"/>
      <c r="C156" s="1"/>
      <c r="D156" s="1"/>
      <c r="E156" s="1"/>
      <c r="F156" s="1"/>
      <c r="G156" s="1"/>
      <c r="H156" s="1"/>
      <c r="I156" s="1"/>
      <c r="J156" s="345"/>
    </row>
    <row r="157" spans="1:10" ht="21.95" customHeight="1">
      <c r="A157" s="1"/>
      <c r="B157" s="1"/>
      <c r="C157" s="1"/>
      <c r="D157" s="1"/>
      <c r="E157" s="1"/>
      <c r="F157" s="1"/>
      <c r="G157" s="1"/>
      <c r="H157" s="1"/>
      <c r="I157" s="1"/>
      <c r="J157" s="345"/>
    </row>
    <row r="158" spans="1:10" ht="21.95" customHeight="1">
      <c r="A158" s="1"/>
      <c r="B158" s="1"/>
      <c r="C158" s="1"/>
      <c r="D158" s="1"/>
      <c r="E158" s="1"/>
      <c r="F158" s="1"/>
      <c r="G158" s="1"/>
      <c r="H158" s="1"/>
      <c r="I158" s="1"/>
      <c r="J158" s="345"/>
    </row>
    <row r="159" spans="1:10" ht="21.95" customHeight="1">
      <c r="A159" s="1"/>
      <c r="B159" s="1"/>
      <c r="C159" s="1"/>
      <c r="D159" s="1"/>
      <c r="E159" s="1"/>
      <c r="F159" s="1"/>
      <c r="G159" s="1"/>
      <c r="H159" s="1"/>
      <c r="I159" s="1"/>
      <c r="J159" s="345"/>
    </row>
    <row r="160" spans="1:10" ht="21.95" customHeight="1">
      <c r="A160" s="1"/>
      <c r="B160" s="1"/>
      <c r="C160" s="1"/>
      <c r="D160" s="1"/>
      <c r="E160" s="1"/>
      <c r="F160" s="1"/>
      <c r="G160" s="1"/>
      <c r="H160" s="1"/>
      <c r="I160" s="1"/>
      <c r="J160" s="345"/>
    </row>
    <row r="161" spans="1:10" ht="21.95" customHeight="1">
      <c r="A161" s="1"/>
      <c r="B161" s="1"/>
      <c r="C161" s="1"/>
      <c r="D161" s="1"/>
      <c r="E161" s="1"/>
      <c r="F161" s="1"/>
      <c r="G161" s="1"/>
      <c r="H161" s="1"/>
      <c r="I161" s="1"/>
      <c r="J161" s="345"/>
    </row>
    <row r="162" spans="1:10" ht="21.95" customHeight="1">
      <c r="A162" s="1"/>
      <c r="B162" s="1"/>
      <c r="C162" s="1"/>
      <c r="D162" s="1"/>
      <c r="E162" s="1"/>
      <c r="F162" s="1"/>
      <c r="G162" s="1"/>
      <c r="H162" s="1"/>
      <c r="I162" s="1"/>
      <c r="J162" s="345"/>
    </row>
    <row r="163" spans="1:10" ht="21.95" customHeight="1">
      <c r="A163" s="1"/>
      <c r="B163" s="1"/>
      <c r="C163" s="1"/>
      <c r="D163" s="1"/>
      <c r="E163" s="1"/>
      <c r="F163" s="1"/>
      <c r="G163" s="1"/>
      <c r="H163" s="1"/>
      <c r="I163" s="1"/>
      <c r="J163" s="345"/>
    </row>
    <row r="164" spans="1:10" ht="21.95" customHeight="1">
      <c r="A164" s="1"/>
      <c r="B164" s="1"/>
      <c r="C164" s="1"/>
      <c r="D164" s="1"/>
      <c r="E164" s="1"/>
      <c r="F164" s="1"/>
      <c r="G164" s="1"/>
      <c r="H164" s="1"/>
      <c r="I164" s="1"/>
      <c r="J164" s="345"/>
    </row>
    <row r="165" spans="1:10" ht="21.95" customHeight="1">
      <c r="A165" s="1"/>
      <c r="B165" s="1"/>
      <c r="C165" s="1"/>
      <c r="D165" s="1"/>
      <c r="E165" s="1"/>
      <c r="F165" s="1"/>
      <c r="G165" s="1"/>
      <c r="H165" s="1"/>
      <c r="I165" s="1"/>
      <c r="J165" s="345"/>
    </row>
    <row r="166" spans="1:10" ht="21.95" customHeight="1">
      <c r="A166" s="1"/>
      <c r="B166" s="1"/>
      <c r="C166" s="1"/>
      <c r="D166" s="1"/>
      <c r="E166" s="1"/>
      <c r="F166" s="1"/>
      <c r="G166" s="1"/>
      <c r="H166" s="1"/>
      <c r="I166" s="1"/>
      <c r="J166" s="345"/>
    </row>
    <row r="167" spans="1:10" ht="21.95" customHeight="1">
      <c r="A167" s="1"/>
      <c r="B167" s="1"/>
      <c r="C167" s="1"/>
      <c r="D167" s="1"/>
      <c r="E167" s="1"/>
      <c r="F167" s="1"/>
      <c r="G167" s="1"/>
      <c r="H167" s="1"/>
      <c r="I167" s="1"/>
      <c r="J167" s="345"/>
    </row>
    <row r="168" spans="1:10" ht="21.95" customHeight="1">
      <c r="A168" s="1"/>
      <c r="B168" s="1"/>
      <c r="C168" s="1"/>
      <c r="D168" s="1"/>
      <c r="E168" s="1"/>
      <c r="F168" s="1"/>
      <c r="G168" s="1"/>
      <c r="H168" s="1"/>
      <c r="I168" s="1"/>
      <c r="J168" s="345"/>
    </row>
    <row r="169" spans="1:10" ht="21.95" customHeight="1">
      <c r="A169" s="1"/>
      <c r="B169" s="1"/>
      <c r="C169" s="1"/>
      <c r="D169" s="1"/>
      <c r="E169" s="1"/>
      <c r="F169" s="1"/>
      <c r="G169" s="1"/>
      <c r="H169" s="1"/>
      <c r="I169" s="1"/>
      <c r="J169" s="345"/>
    </row>
    <row r="170" spans="1:10" ht="21.95" customHeight="1">
      <c r="A170" s="1"/>
      <c r="B170" s="1"/>
      <c r="C170" s="1"/>
      <c r="D170" s="1"/>
      <c r="E170" s="1"/>
      <c r="F170" s="1"/>
      <c r="G170" s="1"/>
      <c r="H170" s="1"/>
      <c r="I170" s="1"/>
      <c r="J170" s="345"/>
    </row>
    <row r="171" spans="1:10" ht="21.95" customHeight="1">
      <c r="A171" s="1"/>
      <c r="B171" s="1"/>
      <c r="C171" s="1"/>
      <c r="D171" s="1"/>
      <c r="E171" s="1"/>
      <c r="F171" s="1"/>
      <c r="G171" s="1"/>
      <c r="H171" s="1"/>
      <c r="I171" s="1"/>
      <c r="J171" s="345"/>
    </row>
    <row r="172" spans="1:10" ht="21.95" customHeight="1">
      <c r="A172" s="1"/>
      <c r="B172" s="1"/>
      <c r="C172" s="1"/>
      <c r="D172" s="1"/>
      <c r="E172" s="1"/>
      <c r="F172" s="1"/>
      <c r="G172" s="1"/>
      <c r="H172" s="1"/>
      <c r="I172" s="1"/>
      <c r="J172" s="345"/>
    </row>
    <row r="173" spans="1:10" ht="21.95" customHeight="1">
      <c r="A173" s="1"/>
      <c r="B173" s="1"/>
      <c r="C173" s="1"/>
      <c r="D173" s="1"/>
      <c r="E173" s="1"/>
      <c r="F173" s="1"/>
      <c r="G173" s="1"/>
      <c r="H173" s="1"/>
      <c r="I173" s="1"/>
      <c r="J173" s="345"/>
    </row>
    <row r="174" spans="1:10" ht="21.95" customHeight="1">
      <c r="A174" s="1"/>
      <c r="B174" s="1"/>
      <c r="C174" s="1"/>
      <c r="D174" s="1"/>
      <c r="E174" s="1"/>
      <c r="F174" s="1"/>
      <c r="G174" s="1"/>
      <c r="H174" s="1"/>
      <c r="I174" s="1"/>
      <c r="J174" s="345"/>
    </row>
    <row r="175" spans="1:10" ht="21.95" customHeight="1">
      <c r="A175" s="1"/>
      <c r="B175" s="1"/>
      <c r="C175" s="1"/>
      <c r="D175" s="1"/>
      <c r="E175" s="1"/>
      <c r="F175" s="1"/>
      <c r="G175" s="1"/>
      <c r="H175" s="1"/>
      <c r="I175" s="1"/>
      <c r="J175" s="345"/>
    </row>
    <row r="176" spans="1:10" ht="21.95" customHeight="1">
      <c r="A176" s="1"/>
      <c r="B176" s="1"/>
      <c r="C176" s="1"/>
      <c r="D176" s="1"/>
      <c r="E176" s="1"/>
      <c r="F176" s="1"/>
      <c r="G176" s="1"/>
      <c r="H176" s="1"/>
      <c r="I176" s="1"/>
      <c r="J176" s="345"/>
    </row>
    <row r="177" spans="1:10" ht="21.95" customHeight="1">
      <c r="A177" s="1"/>
      <c r="B177" s="1"/>
      <c r="C177" s="1"/>
      <c r="D177" s="1"/>
      <c r="E177" s="1"/>
      <c r="F177" s="1"/>
      <c r="G177" s="1"/>
      <c r="H177" s="1"/>
      <c r="I177" s="1"/>
      <c r="J177" s="345"/>
    </row>
    <row r="178" spans="1:10" ht="21.95" customHeight="1">
      <c r="A178" s="1"/>
      <c r="B178" s="1"/>
      <c r="C178" s="1"/>
      <c r="D178" s="1"/>
      <c r="E178" s="1"/>
      <c r="F178" s="1"/>
      <c r="G178" s="1"/>
      <c r="H178" s="1"/>
      <c r="I178" s="1"/>
      <c r="J178" s="345"/>
    </row>
    <row r="179" spans="1:10" ht="21.95" customHeight="1">
      <c r="A179" s="1"/>
      <c r="B179" s="1"/>
      <c r="C179" s="1"/>
      <c r="D179" s="1"/>
      <c r="E179" s="1"/>
      <c r="F179" s="1"/>
      <c r="G179" s="1"/>
      <c r="H179" s="1"/>
      <c r="I179" s="1"/>
      <c r="J179" s="345"/>
    </row>
    <row r="180" spans="1:10" ht="21.95" customHeight="1">
      <c r="A180" s="1"/>
      <c r="B180" s="1"/>
      <c r="C180" s="1"/>
      <c r="D180" s="1"/>
      <c r="E180" s="1"/>
      <c r="F180" s="1"/>
      <c r="G180" s="1"/>
      <c r="H180" s="1"/>
      <c r="I180" s="1"/>
      <c r="J180" s="345"/>
    </row>
    <row r="181" spans="1:10" ht="21.95" customHeight="1">
      <c r="A181" s="1"/>
      <c r="B181" s="1"/>
      <c r="C181" s="1"/>
      <c r="D181" s="1"/>
      <c r="E181" s="1"/>
      <c r="F181" s="1"/>
      <c r="G181" s="1"/>
      <c r="H181" s="1"/>
      <c r="I181" s="1"/>
      <c r="J181" s="345"/>
    </row>
    <row r="182" spans="1:10" ht="21.95" customHeight="1">
      <c r="A182" s="1"/>
      <c r="B182" s="1"/>
      <c r="C182" s="1"/>
      <c r="D182" s="1"/>
      <c r="E182" s="1"/>
      <c r="F182" s="1"/>
      <c r="G182" s="1"/>
      <c r="H182" s="1"/>
      <c r="I182" s="1"/>
      <c r="J182" s="345"/>
    </row>
    <row r="183" spans="1:10" ht="21.95" customHeight="1">
      <c r="A183" s="1"/>
      <c r="B183" s="1"/>
      <c r="C183" s="1"/>
      <c r="D183" s="1"/>
      <c r="E183" s="1"/>
      <c r="F183" s="1"/>
      <c r="G183" s="1"/>
      <c r="H183" s="1"/>
      <c r="I183" s="1"/>
      <c r="J183" s="345"/>
    </row>
    <row r="184" spans="1:10" ht="21.95" customHeight="1">
      <c r="A184" s="1"/>
      <c r="B184" s="1"/>
      <c r="C184" s="1"/>
      <c r="D184" s="1"/>
      <c r="E184" s="1"/>
      <c r="F184" s="1"/>
      <c r="G184" s="1"/>
      <c r="H184" s="1"/>
      <c r="I184" s="1"/>
      <c r="J184" s="345"/>
    </row>
    <row r="185" spans="1:10" ht="21.95" customHeight="1">
      <c r="A185" s="1"/>
      <c r="B185" s="1"/>
      <c r="C185" s="1"/>
      <c r="D185" s="1"/>
      <c r="E185" s="1"/>
      <c r="F185" s="1"/>
      <c r="G185" s="1"/>
      <c r="H185" s="1"/>
      <c r="I185" s="1"/>
      <c r="J185" s="345"/>
    </row>
    <row r="186" spans="1:10" ht="21.95" customHeight="1">
      <c r="A186" s="1"/>
      <c r="B186" s="1"/>
      <c r="C186" s="1"/>
      <c r="D186" s="1"/>
      <c r="E186" s="1"/>
      <c r="F186" s="1"/>
      <c r="G186" s="1"/>
      <c r="H186" s="1"/>
      <c r="I186" s="1"/>
      <c r="J186" s="345"/>
    </row>
    <row r="187" spans="1:10" ht="21.95" customHeight="1">
      <c r="A187" s="1"/>
      <c r="B187" s="1"/>
      <c r="C187" s="1"/>
      <c r="D187" s="1"/>
      <c r="E187" s="1"/>
      <c r="F187" s="1"/>
      <c r="G187" s="1"/>
      <c r="H187" s="1"/>
      <c r="I187" s="1"/>
      <c r="J187" s="345"/>
    </row>
    <row r="188" spans="1:10" ht="21.95" customHeight="1">
      <c r="A188" s="1"/>
      <c r="B188" s="1"/>
      <c r="C188" s="1"/>
      <c r="D188" s="1"/>
      <c r="E188" s="1"/>
      <c r="F188" s="1"/>
      <c r="G188" s="1"/>
      <c r="H188" s="1"/>
      <c r="I188" s="1"/>
      <c r="J188" s="345"/>
    </row>
    <row r="189" spans="1:10" ht="21.95" customHeight="1">
      <c r="A189" s="1"/>
      <c r="B189" s="1"/>
      <c r="C189" s="1"/>
      <c r="D189" s="1"/>
      <c r="E189" s="1"/>
      <c r="F189" s="1"/>
      <c r="G189" s="1"/>
      <c r="H189" s="1"/>
      <c r="I189" s="1"/>
      <c r="J189" s="345"/>
    </row>
    <row r="190" spans="1:10" ht="21.95" customHeight="1">
      <c r="A190" s="1"/>
      <c r="B190" s="1"/>
      <c r="C190" s="1"/>
      <c r="D190" s="1"/>
      <c r="E190" s="1"/>
      <c r="F190" s="1"/>
      <c r="G190" s="1"/>
      <c r="H190" s="1"/>
      <c r="I190" s="1"/>
      <c r="J190" s="345"/>
    </row>
    <row r="191" spans="1:10" ht="21.95" customHeight="1">
      <c r="A191" s="1"/>
      <c r="B191" s="1"/>
      <c r="C191" s="1"/>
      <c r="D191" s="1"/>
      <c r="E191" s="1"/>
      <c r="F191" s="1"/>
      <c r="G191" s="1"/>
      <c r="H191" s="1"/>
      <c r="I191" s="1"/>
      <c r="J191" s="345"/>
    </row>
    <row r="192" spans="1:10" ht="21.95" customHeight="1">
      <c r="A192" s="1"/>
      <c r="B192" s="1"/>
      <c r="C192" s="1"/>
      <c r="D192" s="1"/>
      <c r="E192" s="1"/>
      <c r="F192" s="1"/>
      <c r="G192" s="1"/>
      <c r="H192" s="1"/>
      <c r="I192" s="1"/>
      <c r="J192" s="345"/>
    </row>
    <row r="193" spans="1:10" ht="21.95" customHeight="1">
      <c r="A193" s="1"/>
      <c r="B193" s="1"/>
      <c r="C193" s="1"/>
      <c r="D193" s="1"/>
      <c r="E193" s="1"/>
      <c r="F193" s="1"/>
      <c r="G193" s="1"/>
      <c r="H193" s="1"/>
      <c r="I193" s="1"/>
      <c r="J193" s="345"/>
    </row>
    <row r="194" spans="1:10" ht="21.95" customHeight="1">
      <c r="A194" s="1"/>
      <c r="B194" s="1"/>
      <c r="C194" s="1"/>
      <c r="D194" s="1"/>
      <c r="E194" s="1"/>
      <c r="F194" s="1"/>
      <c r="G194" s="1"/>
      <c r="H194" s="1"/>
      <c r="I194" s="1"/>
      <c r="J194" s="345"/>
    </row>
    <row r="195" spans="1:10" ht="21.95" customHeight="1">
      <c r="A195" s="1"/>
      <c r="B195" s="1"/>
      <c r="C195" s="1"/>
      <c r="D195" s="1"/>
      <c r="E195" s="1"/>
      <c r="F195" s="1"/>
      <c r="G195" s="1"/>
      <c r="H195" s="1"/>
      <c r="I195" s="1"/>
      <c r="J195" s="345"/>
    </row>
    <row r="196" spans="1:10" ht="21.95" customHeight="1">
      <c r="A196" s="1"/>
      <c r="B196" s="1"/>
      <c r="C196" s="1"/>
      <c r="D196" s="1"/>
      <c r="E196" s="1"/>
      <c r="F196" s="1"/>
      <c r="G196" s="1"/>
      <c r="H196" s="1"/>
      <c r="I196" s="1"/>
      <c r="J196" s="345"/>
    </row>
    <row r="197" spans="1:10" ht="21.95" customHeight="1">
      <c r="A197" s="1"/>
      <c r="B197" s="1"/>
      <c r="C197" s="1"/>
      <c r="D197" s="1"/>
      <c r="E197" s="1"/>
      <c r="F197" s="1"/>
      <c r="G197" s="1"/>
      <c r="H197" s="1"/>
      <c r="I197" s="1"/>
      <c r="J197" s="345"/>
    </row>
    <row r="198" spans="1:10" ht="21.95" customHeight="1">
      <c r="A198" s="1"/>
      <c r="B198" s="1"/>
      <c r="C198" s="1"/>
      <c r="D198" s="1"/>
      <c r="E198" s="1"/>
      <c r="F198" s="1"/>
      <c r="G198" s="1"/>
      <c r="H198" s="1"/>
      <c r="I198" s="1"/>
      <c r="J198" s="345"/>
    </row>
    <row r="199" spans="1:10" ht="21.95" customHeight="1">
      <c r="A199" s="1"/>
      <c r="B199" s="1"/>
      <c r="C199" s="1"/>
      <c r="D199" s="1"/>
      <c r="E199" s="1"/>
      <c r="F199" s="1"/>
      <c r="G199" s="1"/>
      <c r="H199" s="1"/>
      <c r="I199" s="1"/>
      <c r="J199" s="345"/>
    </row>
    <row r="200" spans="1:10" ht="21.95" customHeight="1">
      <c r="A200" s="1"/>
      <c r="B200" s="1"/>
      <c r="C200" s="1"/>
      <c r="D200" s="1"/>
      <c r="E200" s="1"/>
      <c r="F200" s="1"/>
      <c r="G200" s="1"/>
      <c r="H200" s="1"/>
      <c r="I200" s="1"/>
      <c r="J200" s="345"/>
    </row>
    <row r="201" spans="1:10" ht="21.95" customHeight="1">
      <c r="A201" s="1"/>
      <c r="B201" s="1"/>
      <c r="C201" s="1"/>
      <c r="D201" s="1"/>
      <c r="E201" s="1"/>
      <c r="F201" s="1"/>
      <c r="G201" s="1"/>
      <c r="H201" s="1"/>
      <c r="I201" s="1"/>
      <c r="J201" s="345"/>
    </row>
    <row r="202" spans="1:10" ht="21.95" customHeight="1">
      <c r="A202" s="1"/>
      <c r="B202" s="1"/>
      <c r="C202" s="1"/>
      <c r="D202" s="1"/>
      <c r="E202" s="1"/>
      <c r="F202" s="1"/>
      <c r="G202" s="1"/>
      <c r="H202" s="1"/>
      <c r="I202" s="1"/>
      <c r="J202" s="345"/>
    </row>
    <row r="203" spans="1:10" ht="21.95" customHeight="1">
      <c r="A203" s="1"/>
      <c r="B203" s="1"/>
      <c r="C203" s="1"/>
      <c r="D203" s="1"/>
      <c r="E203" s="1"/>
      <c r="F203" s="1"/>
      <c r="G203" s="1"/>
      <c r="H203" s="1"/>
      <c r="I203" s="1"/>
      <c r="J203" s="345"/>
    </row>
    <row r="204" spans="1:10" ht="21.95" customHeight="1">
      <c r="A204" s="1"/>
      <c r="B204" s="1"/>
      <c r="C204" s="1"/>
      <c r="D204" s="1"/>
      <c r="E204" s="1"/>
      <c r="F204" s="1"/>
      <c r="G204" s="1"/>
      <c r="H204" s="1"/>
      <c r="I204" s="1"/>
      <c r="J204" s="345"/>
    </row>
    <row r="205" spans="1:10" ht="21.95" customHeight="1">
      <c r="A205" s="1"/>
      <c r="B205" s="1"/>
      <c r="C205" s="1"/>
      <c r="D205" s="1"/>
      <c r="E205" s="1"/>
      <c r="F205" s="1"/>
      <c r="G205" s="1"/>
      <c r="H205" s="1"/>
      <c r="I205" s="1"/>
      <c r="J205" s="345"/>
    </row>
    <row r="206" spans="1:10" ht="21.95" customHeight="1">
      <c r="A206" s="1"/>
      <c r="B206" s="1"/>
      <c r="C206" s="1"/>
      <c r="D206" s="1"/>
      <c r="E206" s="1"/>
      <c r="F206" s="1"/>
      <c r="G206" s="1"/>
      <c r="H206" s="1"/>
      <c r="I206" s="1"/>
      <c r="J206" s="345"/>
    </row>
    <row r="207" spans="1:10" ht="21.95" customHeight="1">
      <c r="A207" s="1"/>
      <c r="B207" s="1"/>
      <c r="C207" s="1"/>
      <c r="D207" s="1"/>
      <c r="E207" s="1"/>
      <c r="F207" s="1"/>
      <c r="G207" s="1"/>
      <c r="H207" s="1"/>
      <c r="I207" s="1"/>
      <c r="J207" s="345"/>
    </row>
    <row r="208" spans="1:10" ht="21.95" customHeight="1">
      <c r="A208" s="1"/>
      <c r="B208" s="1"/>
      <c r="C208" s="1"/>
      <c r="D208" s="1"/>
      <c r="E208" s="1"/>
      <c r="F208" s="1"/>
      <c r="G208" s="1"/>
      <c r="H208" s="1"/>
      <c r="I208" s="1"/>
      <c r="J208" s="345"/>
    </row>
    <row r="209" spans="1:10" ht="21.95" customHeight="1">
      <c r="A209" s="1"/>
      <c r="B209" s="1"/>
      <c r="C209" s="1"/>
      <c r="D209" s="1"/>
      <c r="E209" s="1"/>
      <c r="F209" s="1"/>
      <c r="G209" s="1"/>
      <c r="H209" s="1"/>
      <c r="I209" s="1"/>
      <c r="J209" s="345"/>
    </row>
    <row r="210" spans="1:10" ht="21.95" customHeight="1">
      <c r="A210" s="1"/>
      <c r="B210" s="1"/>
      <c r="C210" s="1"/>
      <c r="D210" s="1"/>
      <c r="E210" s="1"/>
      <c r="F210" s="1"/>
      <c r="G210" s="1"/>
      <c r="H210" s="1"/>
      <c r="I210" s="1"/>
      <c r="J210" s="345"/>
    </row>
    <row r="211" spans="1:10" ht="21.95" customHeight="1">
      <c r="A211" s="1"/>
      <c r="B211" s="1"/>
      <c r="C211" s="1"/>
      <c r="D211" s="1"/>
      <c r="E211" s="1"/>
      <c r="F211" s="1"/>
      <c r="G211" s="1"/>
      <c r="H211" s="1"/>
      <c r="I211" s="1"/>
      <c r="J211" s="345"/>
    </row>
    <row r="212" spans="1:10" ht="21.95" customHeight="1">
      <c r="A212" s="1"/>
      <c r="B212" s="1"/>
      <c r="C212" s="1"/>
      <c r="D212" s="1"/>
      <c r="E212" s="1"/>
      <c r="F212" s="1"/>
      <c r="G212" s="1"/>
      <c r="H212" s="1"/>
      <c r="I212" s="1"/>
      <c r="J212" s="345"/>
    </row>
    <row r="213" spans="1:10" ht="21.95" customHeight="1">
      <c r="A213" s="1"/>
      <c r="B213" s="1"/>
      <c r="C213" s="1"/>
      <c r="D213" s="1"/>
      <c r="E213" s="1"/>
      <c r="F213" s="1"/>
      <c r="G213" s="1"/>
      <c r="H213" s="1"/>
      <c r="I213" s="1"/>
      <c r="J213" s="345"/>
    </row>
    <row r="214" spans="1:10" ht="21.95" customHeight="1">
      <c r="A214" s="1"/>
      <c r="B214" s="1"/>
      <c r="C214" s="1"/>
      <c r="D214" s="1"/>
      <c r="E214" s="1"/>
      <c r="F214" s="1"/>
      <c r="G214" s="1"/>
      <c r="H214" s="1"/>
      <c r="I214" s="1"/>
      <c r="J214" s="345"/>
    </row>
    <row r="215" spans="1:10" ht="21.95" customHeight="1">
      <c r="A215" s="1"/>
      <c r="B215" s="1"/>
      <c r="C215" s="1"/>
      <c r="D215" s="1"/>
      <c r="E215" s="1"/>
      <c r="F215" s="1"/>
      <c r="G215" s="1"/>
      <c r="H215" s="1"/>
      <c r="I215" s="1"/>
      <c r="J215" s="345"/>
    </row>
    <row r="216" spans="1:10" ht="21.95" customHeight="1">
      <c r="A216" s="1"/>
      <c r="B216" s="1"/>
      <c r="C216" s="1"/>
      <c r="D216" s="1"/>
      <c r="E216" s="1"/>
      <c r="F216" s="1"/>
      <c r="G216" s="1"/>
      <c r="H216" s="1"/>
      <c r="I216" s="1"/>
      <c r="J216" s="345"/>
    </row>
    <row r="217" spans="1:10" ht="21.95" customHeight="1">
      <c r="A217" s="1"/>
      <c r="B217" s="1"/>
      <c r="C217" s="1"/>
      <c r="D217" s="1"/>
      <c r="E217" s="1"/>
      <c r="F217" s="1"/>
      <c r="G217" s="1"/>
      <c r="H217" s="1"/>
      <c r="I217" s="1"/>
      <c r="J217" s="345"/>
    </row>
    <row r="218" spans="1:10" ht="21.95" customHeight="1">
      <c r="A218" s="1"/>
      <c r="B218" s="1"/>
      <c r="C218" s="1"/>
      <c r="D218" s="1"/>
      <c r="E218" s="1"/>
      <c r="F218" s="1"/>
      <c r="G218" s="1"/>
      <c r="H218" s="1"/>
      <c r="I218" s="1"/>
      <c r="J218" s="345"/>
    </row>
    <row r="219" spans="1:10" ht="21.95" customHeight="1">
      <c r="A219" s="1"/>
      <c r="B219" s="1"/>
      <c r="C219" s="1"/>
      <c r="D219" s="1"/>
      <c r="E219" s="1"/>
      <c r="F219" s="1"/>
      <c r="G219" s="1"/>
      <c r="H219" s="1"/>
      <c r="I219" s="1"/>
      <c r="J219" s="345"/>
    </row>
    <row r="220" spans="1:10" ht="21.95" customHeight="1">
      <c r="A220" s="1"/>
      <c r="B220" s="1"/>
      <c r="C220" s="1"/>
      <c r="D220" s="1"/>
      <c r="E220" s="1"/>
      <c r="F220" s="1"/>
      <c r="G220" s="1"/>
      <c r="H220" s="1"/>
      <c r="I220" s="1"/>
      <c r="J220" s="345"/>
    </row>
    <row r="221" spans="1:10" ht="21.95" customHeight="1">
      <c r="A221" s="1"/>
      <c r="B221" s="1"/>
      <c r="C221" s="1"/>
      <c r="D221" s="1"/>
      <c r="E221" s="1"/>
      <c r="F221" s="1"/>
      <c r="G221" s="1"/>
      <c r="H221" s="1"/>
      <c r="I221" s="1"/>
      <c r="J221" s="345"/>
    </row>
    <row r="222" spans="1:10" ht="21.95" customHeight="1">
      <c r="A222" s="1"/>
      <c r="B222" s="1"/>
      <c r="C222" s="1"/>
      <c r="D222" s="1"/>
      <c r="E222" s="1"/>
      <c r="F222" s="1"/>
      <c r="G222" s="1"/>
      <c r="H222" s="1"/>
      <c r="I222" s="1"/>
      <c r="J222" s="345"/>
    </row>
    <row r="223" spans="1:10" ht="21.95" customHeight="1">
      <c r="A223" s="1"/>
      <c r="B223" s="1"/>
      <c r="C223" s="1"/>
      <c r="D223" s="1"/>
      <c r="E223" s="1"/>
      <c r="F223" s="1"/>
      <c r="G223" s="1"/>
      <c r="H223" s="1"/>
      <c r="I223" s="1"/>
      <c r="J223" s="345"/>
    </row>
    <row r="224" spans="1:10" ht="21.95" customHeight="1">
      <c r="A224" s="1"/>
      <c r="B224" s="1"/>
      <c r="C224" s="1"/>
      <c r="D224" s="1"/>
      <c r="E224" s="1"/>
      <c r="F224" s="1"/>
      <c r="G224" s="1"/>
      <c r="H224" s="1"/>
      <c r="I224" s="1"/>
      <c r="J224" s="345"/>
    </row>
    <row r="225" spans="1:10" ht="21.95" customHeight="1">
      <c r="A225" s="1"/>
      <c r="B225" s="1"/>
      <c r="C225" s="1"/>
      <c r="D225" s="1"/>
      <c r="E225" s="1"/>
      <c r="F225" s="1"/>
      <c r="G225" s="1"/>
      <c r="H225" s="1"/>
      <c r="I225" s="1"/>
      <c r="J225" s="345"/>
    </row>
    <row r="226" spans="1:10" ht="21.95" customHeight="1">
      <c r="A226" s="1"/>
      <c r="B226" s="1"/>
      <c r="C226" s="1"/>
      <c r="D226" s="1"/>
      <c r="E226" s="1"/>
      <c r="F226" s="1"/>
      <c r="G226" s="1"/>
      <c r="H226" s="1"/>
      <c r="I226" s="1"/>
      <c r="J226" s="345"/>
    </row>
    <row r="227" spans="1:10" ht="21.95" customHeight="1">
      <c r="A227" s="1"/>
      <c r="B227" s="1"/>
      <c r="C227" s="1"/>
      <c r="D227" s="1"/>
      <c r="E227" s="1"/>
      <c r="F227" s="1"/>
      <c r="G227" s="1"/>
      <c r="H227" s="1"/>
      <c r="I227" s="1"/>
      <c r="J227" s="345"/>
    </row>
    <row r="228" spans="1:10" ht="21.95" customHeight="1">
      <c r="A228" s="1"/>
      <c r="B228" s="1"/>
      <c r="C228" s="1"/>
      <c r="D228" s="1"/>
      <c r="E228" s="1"/>
      <c r="F228" s="1"/>
      <c r="G228" s="1"/>
      <c r="H228" s="1"/>
      <c r="I228" s="1"/>
      <c r="J228" s="345"/>
    </row>
    <row r="229" spans="1:10" ht="21.95" customHeight="1">
      <c r="A229" s="1"/>
      <c r="B229" s="1"/>
      <c r="C229" s="1"/>
      <c r="D229" s="1"/>
      <c r="E229" s="1"/>
      <c r="F229" s="1"/>
      <c r="G229" s="1"/>
      <c r="H229" s="1"/>
      <c r="I229" s="1"/>
      <c r="J229" s="345"/>
    </row>
    <row r="230" spans="1:10" ht="21.95" customHeight="1">
      <c r="A230" s="1"/>
      <c r="B230" s="1"/>
      <c r="C230" s="1"/>
      <c r="D230" s="1"/>
      <c r="E230" s="1"/>
      <c r="F230" s="1"/>
      <c r="G230" s="1"/>
      <c r="H230" s="1"/>
      <c r="I230" s="1"/>
      <c r="J230" s="345"/>
    </row>
    <row r="231" spans="1:10" ht="21.95" customHeight="1">
      <c r="A231" s="1"/>
      <c r="B231" s="1"/>
      <c r="C231" s="1"/>
      <c r="D231" s="1"/>
      <c r="E231" s="1"/>
      <c r="F231" s="1"/>
      <c r="G231" s="1"/>
      <c r="H231" s="1"/>
      <c r="I231" s="1"/>
      <c r="J231" s="345"/>
    </row>
    <row r="232" spans="1:10" ht="21.95" customHeight="1">
      <c r="A232" s="1"/>
      <c r="B232" s="1"/>
      <c r="C232" s="1"/>
      <c r="D232" s="1"/>
      <c r="E232" s="1"/>
      <c r="F232" s="1"/>
      <c r="G232" s="1"/>
      <c r="H232" s="1"/>
      <c r="I232" s="1"/>
      <c r="J232" s="345"/>
    </row>
    <row r="233" spans="1:10" ht="21.95" customHeight="1">
      <c r="A233" s="1"/>
      <c r="B233" s="1"/>
      <c r="C233" s="1"/>
      <c r="D233" s="1"/>
      <c r="E233" s="1"/>
      <c r="F233" s="1"/>
      <c r="G233" s="1"/>
      <c r="H233" s="1"/>
      <c r="I233" s="1"/>
      <c r="J233" s="345"/>
    </row>
    <row r="234" spans="1:10" ht="21.95" customHeight="1">
      <c r="A234" s="1"/>
      <c r="B234" s="1"/>
      <c r="C234" s="1"/>
      <c r="D234" s="1"/>
      <c r="E234" s="1"/>
      <c r="F234" s="1"/>
      <c r="G234" s="1"/>
      <c r="H234" s="1"/>
      <c r="I234" s="1"/>
      <c r="J234" s="345"/>
    </row>
    <row r="235" spans="1:10" ht="21.95" customHeight="1">
      <c r="A235" s="1"/>
      <c r="B235" s="1"/>
      <c r="C235" s="1"/>
      <c r="D235" s="1"/>
      <c r="E235" s="1"/>
      <c r="F235" s="1"/>
      <c r="G235" s="1"/>
      <c r="H235" s="1"/>
      <c r="I235" s="1"/>
      <c r="J235" s="345"/>
    </row>
    <row r="236" spans="1:10" ht="21.95" customHeight="1">
      <c r="A236" s="1"/>
      <c r="B236" s="1"/>
      <c r="C236" s="1"/>
      <c r="D236" s="1"/>
      <c r="E236" s="1"/>
      <c r="F236" s="1"/>
      <c r="G236" s="1"/>
      <c r="H236" s="1"/>
      <c r="I236" s="1"/>
      <c r="J236" s="345"/>
    </row>
    <row r="237" spans="1:10" ht="21.95" customHeight="1">
      <c r="A237" s="1"/>
      <c r="B237" s="1"/>
      <c r="C237" s="1"/>
      <c r="D237" s="1"/>
      <c r="E237" s="1"/>
      <c r="F237" s="1"/>
      <c r="G237" s="1"/>
      <c r="H237" s="1"/>
      <c r="I237" s="1"/>
      <c r="J237" s="345"/>
    </row>
    <row r="238" spans="1:10" ht="21.95" customHeight="1">
      <c r="A238" s="1"/>
      <c r="B238" s="1"/>
      <c r="C238" s="1"/>
      <c r="D238" s="1"/>
      <c r="E238" s="1"/>
      <c r="F238" s="1"/>
      <c r="G238" s="1"/>
      <c r="H238" s="1"/>
      <c r="I238" s="1"/>
      <c r="J238" s="345"/>
    </row>
    <row r="239" spans="1:10" ht="21.95" customHeight="1">
      <c r="A239" s="1"/>
      <c r="B239" s="1"/>
      <c r="C239" s="1"/>
      <c r="D239" s="1"/>
      <c r="E239" s="1"/>
      <c r="F239" s="1"/>
      <c r="G239" s="1"/>
      <c r="H239" s="1"/>
      <c r="I239" s="1"/>
      <c r="J239" s="345"/>
    </row>
    <row r="240" spans="1:10" ht="21.95" customHeight="1">
      <c r="A240" s="1"/>
      <c r="B240" s="1"/>
      <c r="C240" s="1"/>
      <c r="D240" s="1"/>
      <c r="E240" s="1"/>
      <c r="F240" s="1"/>
      <c r="G240" s="1"/>
      <c r="H240" s="1"/>
      <c r="I240" s="1"/>
      <c r="J240" s="345"/>
    </row>
    <row r="241" spans="1:10" ht="21.95" customHeight="1">
      <c r="A241" s="1"/>
      <c r="B241" s="1"/>
      <c r="C241" s="1"/>
      <c r="D241" s="1"/>
      <c r="E241" s="1"/>
      <c r="F241" s="1"/>
      <c r="G241" s="1"/>
      <c r="H241" s="1"/>
      <c r="I241" s="1"/>
      <c r="J241" s="345"/>
    </row>
    <row r="242" spans="1:10" ht="21.95" customHeight="1">
      <c r="A242" s="1"/>
      <c r="B242" s="1"/>
      <c r="C242" s="1"/>
      <c r="D242" s="1"/>
      <c r="E242" s="1"/>
      <c r="F242" s="1"/>
      <c r="G242" s="1"/>
      <c r="H242" s="1"/>
      <c r="I242" s="1"/>
      <c r="J242" s="345"/>
    </row>
    <row r="243" spans="1:10" ht="21.95" customHeight="1">
      <c r="A243" s="1"/>
      <c r="B243" s="1"/>
      <c r="C243" s="1"/>
      <c r="D243" s="1"/>
      <c r="E243" s="1"/>
      <c r="F243" s="1"/>
      <c r="G243" s="1"/>
      <c r="H243" s="1"/>
      <c r="I243" s="1"/>
      <c r="J243" s="345"/>
    </row>
    <row r="244" spans="1:10" ht="21.95" customHeight="1">
      <c r="A244" s="1"/>
      <c r="B244" s="1"/>
      <c r="C244" s="1"/>
      <c r="D244" s="1"/>
      <c r="E244" s="1"/>
      <c r="F244" s="1"/>
      <c r="G244" s="1"/>
      <c r="H244" s="1"/>
      <c r="I244" s="1"/>
      <c r="J244" s="345"/>
    </row>
    <row r="245" spans="1:10" ht="21.95" customHeight="1">
      <c r="A245" s="1"/>
      <c r="B245" s="1"/>
      <c r="C245" s="1"/>
      <c r="D245" s="1"/>
      <c r="E245" s="1"/>
      <c r="F245" s="1"/>
      <c r="G245" s="1"/>
      <c r="H245" s="1"/>
      <c r="I245" s="1"/>
      <c r="J245" s="345"/>
    </row>
    <row r="246" spans="1:10" ht="21.95" customHeight="1">
      <c r="A246" s="1"/>
      <c r="B246" s="1"/>
      <c r="C246" s="1"/>
      <c r="D246" s="1"/>
      <c r="E246" s="1"/>
      <c r="F246" s="1"/>
      <c r="G246" s="1"/>
      <c r="H246" s="1"/>
      <c r="I246" s="1"/>
      <c r="J246" s="345"/>
    </row>
    <row r="247" spans="1:10" ht="21.95" customHeight="1">
      <c r="A247" s="1"/>
      <c r="B247" s="1"/>
      <c r="C247" s="1"/>
      <c r="D247" s="1"/>
      <c r="E247" s="1"/>
      <c r="F247" s="1"/>
      <c r="G247" s="1"/>
      <c r="H247" s="1"/>
      <c r="I247" s="1"/>
      <c r="J247" s="345"/>
    </row>
    <row r="248" spans="1:10" ht="21.95" customHeight="1">
      <c r="A248" s="1"/>
      <c r="B248" s="1"/>
      <c r="C248" s="1"/>
      <c r="D248" s="1"/>
      <c r="E248" s="1"/>
      <c r="F248" s="1"/>
      <c r="G248" s="1"/>
      <c r="H248" s="1"/>
      <c r="I248" s="1"/>
      <c r="J248" s="345"/>
    </row>
    <row r="249" spans="1:10" ht="21.95" customHeight="1">
      <c r="A249" s="1"/>
      <c r="B249" s="1"/>
      <c r="C249" s="1"/>
      <c r="D249" s="1"/>
      <c r="E249" s="1"/>
      <c r="F249" s="1"/>
      <c r="G249" s="1"/>
      <c r="H249" s="1"/>
      <c r="I249" s="1"/>
      <c r="J249" s="345"/>
    </row>
    <row r="250" spans="1:10" ht="21.95" customHeight="1">
      <c r="A250" s="1"/>
      <c r="B250" s="1"/>
      <c r="C250" s="1"/>
      <c r="D250" s="1"/>
      <c r="E250" s="1"/>
      <c r="F250" s="1"/>
      <c r="G250" s="1"/>
      <c r="H250" s="1"/>
      <c r="I250" s="1"/>
      <c r="J250" s="345"/>
    </row>
    <row r="251" spans="1:10" ht="21.95" customHeight="1">
      <c r="A251" s="1"/>
      <c r="B251" s="1"/>
      <c r="C251" s="1"/>
      <c r="D251" s="1"/>
      <c r="E251" s="1"/>
      <c r="F251" s="1"/>
      <c r="G251" s="1"/>
      <c r="H251" s="1"/>
      <c r="I251" s="1"/>
      <c r="J251" s="345"/>
    </row>
    <row r="252" spans="1:10" ht="21.95" customHeight="1">
      <c r="A252" s="1"/>
      <c r="B252" s="1"/>
      <c r="C252" s="1"/>
      <c r="D252" s="1"/>
      <c r="E252" s="1"/>
      <c r="F252" s="1"/>
      <c r="G252" s="1"/>
      <c r="H252" s="1"/>
      <c r="I252" s="1"/>
      <c r="J252" s="345"/>
    </row>
    <row r="253" spans="1:10" ht="21.95" customHeight="1">
      <c r="A253" s="1"/>
      <c r="B253" s="1"/>
      <c r="C253" s="1"/>
      <c r="D253" s="1"/>
      <c r="E253" s="1"/>
      <c r="F253" s="1"/>
      <c r="G253" s="1"/>
      <c r="H253" s="1"/>
      <c r="I253" s="1"/>
      <c r="J253" s="345"/>
    </row>
    <row r="254" spans="1:10" ht="21.95" customHeight="1">
      <c r="A254" s="1"/>
      <c r="B254" s="1"/>
      <c r="C254" s="1"/>
      <c r="D254" s="1"/>
      <c r="E254" s="1"/>
      <c r="F254" s="1"/>
      <c r="G254" s="1"/>
      <c r="H254" s="1"/>
      <c r="I254" s="1"/>
      <c r="J254" s="345"/>
    </row>
    <row r="255" spans="1:10" ht="21.95" customHeight="1">
      <c r="A255" s="1"/>
      <c r="B255" s="1"/>
      <c r="C255" s="1"/>
      <c r="D255" s="1"/>
      <c r="E255" s="1"/>
      <c r="F255" s="1"/>
      <c r="G255" s="1"/>
      <c r="H255" s="1"/>
      <c r="I255" s="1"/>
      <c r="J255" s="345"/>
    </row>
    <row r="256" spans="1:10" ht="21.95" customHeight="1">
      <c r="A256" s="1"/>
      <c r="B256" s="1"/>
      <c r="C256" s="1"/>
      <c r="D256" s="1"/>
      <c r="E256" s="1"/>
      <c r="F256" s="1"/>
      <c r="G256" s="1"/>
      <c r="H256" s="1"/>
      <c r="I256" s="1"/>
      <c r="J256" s="345"/>
    </row>
    <row r="257" spans="1:10" ht="21.95" customHeight="1">
      <c r="A257" s="1"/>
      <c r="B257" s="1"/>
      <c r="C257" s="1"/>
      <c r="D257" s="1"/>
      <c r="E257" s="1"/>
      <c r="F257" s="1"/>
      <c r="G257" s="1"/>
      <c r="H257" s="1"/>
      <c r="I257" s="1"/>
      <c r="J257" s="345"/>
    </row>
    <row r="258" spans="1:10" ht="21.95" customHeight="1">
      <c r="A258" s="1"/>
      <c r="B258" s="1"/>
      <c r="C258" s="1"/>
      <c r="D258" s="1"/>
      <c r="E258" s="1"/>
      <c r="F258" s="1"/>
      <c r="G258" s="1"/>
      <c r="H258" s="1"/>
      <c r="I258" s="1"/>
      <c r="J258" s="345"/>
    </row>
    <row r="259" spans="1:10" ht="21.95" customHeight="1">
      <c r="A259" s="1"/>
      <c r="B259" s="1"/>
      <c r="C259" s="1"/>
      <c r="D259" s="1"/>
      <c r="E259" s="1"/>
      <c r="F259" s="1"/>
      <c r="G259" s="1"/>
      <c r="H259" s="1"/>
      <c r="I259" s="1"/>
      <c r="J259" s="345"/>
    </row>
    <row r="260" spans="1:10" ht="21.95" customHeight="1">
      <c r="A260" s="1"/>
      <c r="B260" s="1"/>
      <c r="C260" s="1"/>
      <c r="D260" s="1"/>
      <c r="E260" s="1"/>
      <c r="F260" s="1"/>
      <c r="G260" s="1"/>
      <c r="H260" s="1"/>
      <c r="I260" s="1"/>
      <c r="J260" s="345"/>
    </row>
    <row r="261" spans="1:10" ht="21.95" customHeight="1">
      <c r="A261" s="1"/>
      <c r="B261" s="1"/>
      <c r="C261" s="1"/>
      <c r="D261" s="1"/>
      <c r="E261" s="1"/>
      <c r="F261" s="1"/>
      <c r="G261" s="1"/>
      <c r="H261" s="1"/>
      <c r="I261" s="1"/>
      <c r="J261" s="345"/>
    </row>
    <row r="262" spans="1:10" ht="21.95" customHeight="1">
      <c r="A262" s="1"/>
      <c r="B262" s="1"/>
      <c r="C262" s="1"/>
      <c r="D262" s="1"/>
      <c r="E262" s="1"/>
      <c r="F262" s="1"/>
      <c r="G262" s="1"/>
      <c r="H262" s="1"/>
      <c r="I262" s="1"/>
      <c r="J262" s="345"/>
    </row>
    <row r="263" spans="1:10" ht="21.95" customHeight="1">
      <c r="A263" s="1"/>
      <c r="B263" s="1"/>
      <c r="C263" s="1"/>
      <c r="D263" s="1"/>
      <c r="E263" s="1"/>
      <c r="F263" s="1"/>
      <c r="G263" s="1"/>
      <c r="H263" s="1"/>
      <c r="I263" s="1"/>
      <c r="J263" s="345"/>
    </row>
    <row r="264" spans="1:10" ht="21.95" customHeight="1">
      <c r="A264" s="1"/>
      <c r="B264" s="1"/>
      <c r="C264" s="1"/>
      <c r="D264" s="1"/>
      <c r="E264" s="1"/>
      <c r="F264" s="1"/>
      <c r="G264" s="1"/>
      <c r="H264" s="1"/>
      <c r="I264" s="1"/>
      <c r="J264" s="345"/>
    </row>
    <row r="265" spans="1:10" ht="21.95" customHeight="1">
      <c r="A265" s="1"/>
      <c r="B265" s="1"/>
      <c r="C265" s="1"/>
      <c r="D265" s="1"/>
      <c r="E265" s="1"/>
      <c r="F265" s="1"/>
      <c r="G265" s="1"/>
      <c r="H265" s="1"/>
      <c r="I265" s="1"/>
      <c r="J265" s="345"/>
    </row>
    <row r="266" spans="1:10" ht="21.95" customHeight="1">
      <c r="A266" s="1"/>
      <c r="B266" s="1"/>
      <c r="C266" s="1"/>
      <c r="D266" s="1"/>
      <c r="E266" s="1"/>
      <c r="F266" s="1"/>
      <c r="G266" s="1"/>
      <c r="H266" s="1"/>
      <c r="I266" s="1"/>
      <c r="J266" s="345"/>
    </row>
    <row r="267" spans="1:10" ht="21.95" customHeight="1">
      <c r="A267" s="1"/>
      <c r="B267" s="1"/>
      <c r="C267" s="1"/>
      <c r="D267" s="1"/>
      <c r="E267" s="1"/>
      <c r="F267" s="1"/>
      <c r="G267" s="1"/>
      <c r="H267" s="1"/>
      <c r="I267" s="1"/>
      <c r="J267" s="345"/>
    </row>
    <row r="268" spans="1:10" ht="21.95" customHeight="1">
      <c r="A268" s="1"/>
      <c r="B268" s="1"/>
      <c r="C268" s="1"/>
      <c r="D268" s="1"/>
      <c r="E268" s="1"/>
      <c r="F268" s="1"/>
      <c r="G268" s="1"/>
      <c r="H268" s="1"/>
      <c r="I268" s="1"/>
      <c r="J268" s="345"/>
    </row>
    <row r="269" spans="1:10" ht="21.95" customHeight="1">
      <c r="A269" s="1"/>
      <c r="B269" s="1"/>
      <c r="C269" s="1"/>
      <c r="D269" s="1"/>
      <c r="E269" s="1"/>
      <c r="F269" s="1"/>
      <c r="G269" s="1"/>
      <c r="H269" s="1"/>
      <c r="I269" s="1"/>
      <c r="J269" s="345"/>
    </row>
    <row r="270" spans="1:10" ht="21.95" customHeight="1">
      <c r="A270" s="1"/>
      <c r="B270" s="1"/>
      <c r="C270" s="1"/>
      <c r="D270" s="1"/>
      <c r="E270" s="1"/>
      <c r="F270" s="1"/>
      <c r="G270" s="1"/>
      <c r="H270" s="1"/>
      <c r="I270" s="1"/>
      <c r="J270" s="345"/>
    </row>
    <row r="271" spans="1:10" ht="21.95" customHeight="1">
      <c r="A271" s="1"/>
      <c r="B271" s="1"/>
      <c r="C271" s="1"/>
      <c r="D271" s="1"/>
      <c r="E271" s="1"/>
      <c r="F271" s="1"/>
      <c r="G271" s="1"/>
      <c r="H271" s="1"/>
      <c r="I271" s="1"/>
      <c r="J271" s="345"/>
    </row>
    <row r="272" spans="1:10" ht="21.95" customHeight="1">
      <c r="A272" s="1"/>
      <c r="B272" s="1"/>
      <c r="C272" s="1"/>
      <c r="D272" s="1"/>
      <c r="E272" s="1"/>
      <c r="F272" s="1"/>
      <c r="G272" s="1"/>
      <c r="H272" s="1"/>
      <c r="I272" s="1"/>
      <c r="J272" s="345"/>
    </row>
    <row r="273" spans="1:10" ht="21.95" customHeight="1">
      <c r="A273" s="1"/>
      <c r="B273" s="1"/>
      <c r="C273" s="1"/>
      <c r="D273" s="1"/>
      <c r="E273" s="1"/>
      <c r="F273" s="1"/>
      <c r="G273" s="1"/>
      <c r="H273" s="1"/>
      <c r="I273" s="1"/>
      <c r="J273" s="345"/>
    </row>
    <row r="274" spans="1:10" ht="21.95" customHeight="1">
      <c r="A274" s="1"/>
      <c r="B274" s="1"/>
      <c r="C274" s="1"/>
      <c r="D274" s="1"/>
      <c r="E274" s="1"/>
      <c r="F274" s="1"/>
      <c r="G274" s="1"/>
      <c r="H274" s="1"/>
      <c r="I274" s="1"/>
      <c r="J274" s="345"/>
    </row>
    <row r="275" spans="1:10" ht="21.95" customHeight="1">
      <c r="A275" s="1"/>
      <c r="B275" s="1"/>
      <c r="C275" s="1"/>
      <c r="D275" s="1"/>
      <c r="E275" s="1"/>
      <c r="F275" s="1"/>
      <c r="G275" s="1"/>
      <c r="H275" s="1"/>
      <c r="I275" s="1"/>
      <c r="J275" s="345"/>
    </row>
    <row r="276" spans="1:10" ht="21.95" customHeight="1">
      <c r="A276" s="1"/>
      <c r="B276" s="1"/>
      <c r="C276" s="1"/>
      <c r="D276" s="1"/>
      <c r="E276" s="1"/>
      <c r="F276" s="1"/>
      <c r="G276" s="1"/>
      <c r="H276" s="1"/>
      <c r="I276" s="1"/>
      <c r="J276" s="345"/>
    </row>
    <row r="277" spans="1:10" ht="21.95" customHeight="1">
      <c r="A277" s="1"/>
      <c r="B277" s="1"/>
      <c r="C277" s="1"/>
      <c r="D277" s="1"/>
      <c r="E277" s="1"/>
      <c r="F277" s="1"/>
      <c r="G277" s="1"/>
      <c r="H277" s="1"/>
      <c r="I277" s="1"/>
      <c r="J277" s="345"/>
    </row>
    <row r="278" spans="1:10" ht="21.95" customHeight="1">
      <c r="A278" s="1"/>
      <c r="B278" s="1"/>
      <c r="C278" s="1"/>
      <c r="D278" s="1"/>
      <c r="E278" s="1"/>
      <c r="F278" s="1"/>
      <c r="G278" s="1"/>
      <c r="H278" s="1"/>
      <c r="I278" s="1"/>
      <c r="J278" s="345"/>
    </row>
    <row r="279" spans="1:10" ht="21.95" customHeight="1">
      <c r="A279" s="1"/>
      <c r="B279" s="1"/>
      <c r="C279" s="1"/>
      <c r="D279" s="1"/>
      <c r="E279" s="1"/>
      <c r="F279" s="1"/>
      <c r="G279" s="1"/>
      <c r="H279" s="1"/>
      <c r="I279" s="1"/>
      <c r="J279" s="345"/>
    </row>
    <row r="280" spans="1:10" ht="21.95" customHeight="1">
      <c r="A280" s="1"/>
      <c r="B280" s="1"/>
      <c r="C280" s="1"/>
      <c r="D280" s="1"/>
      <c r="E280" s="1"/>
      <c r="F280" s="1"/>
      <c r="G280" s="1"/>
      <c r="H280" s="1"/>
      <c r="I280" s="1"/>
      <c r="J280" s="345"/>
    </row>
    <row r="281" spans="1:10" ht="21.95" customHeight="1">
      <c r="A281" s="1"/>
      <c r="B281" s="1"/>
      <c r="C281" s="1"/>
      <c r="D281" s="1"/>
      <c r="E281" s="1"/>
      <c r="F281" s="1"/>
      <c r="G281" s="1"/>
      <c r="H281" s="1"/>
      <c r="I281" s="1"/>
      <c r="J281" s="345"/>
    </row>
    <row r="282" spans="1:10" ht="21.95" customHeight="1">
      <c r="A282" s="1"/>
      <c r="B282" s="1"/>
      <c r="C282" s="1"/>
      <c r="D282" s="1"/>
      <c r="E282" s="1"/>
      <c r="F282" s="1"/>
      <c r="G282" s="1"/>
      <c r="H282" s="1"/>
      <c r="I282" s="1"/>
      <c r="J282" s="345"/>
    </row>
    <row r="283" spans="1:10" ht="21.95" customHeight="1">
      <c r="A283" s="1"/>
      <c r="B283" s="1"/>
      <c r="C283" s="1"/>
      <c r="D283" s="1"/>
      <c r="E283" s="1"/>
      <c r="F283" s="1"/>
      <c r="G283" s="1"/>
      <c r="H283" s="1"/>
      <c r="I283" s="1"/>
      <c r="J283" s="345"/>
    </row>
    <row r="284" spans="1:10" ht="21.95" customHeight="1">
      <c r="A284" s="1"/>
      <c r="B284" s="1"/>
      <c r="C284" s="1"/>
      <c r="D284" s="1"/>
      <c r="E284" s="1"/>
      <c r="F284" s="1"/>
      <c r="G284" s="1"/>
      <c r="H284" s="1"/>
      <c r="I284" s="1"/>
      <c r="J284" s="345"/>
    </row>
    <row r="285" spans="1:10" ht="21.95" customHeight="1">
      <c r="A285" s="1"/>
      <c r="B285" s="1"/>
      <c r="C285" s="1"/>
      <c r="D285" s="1"/>
      <c r="E285" s="1"/>
      <c r="F285" s="1"/>
      <c r="G285" s="1"/>
      <c r="H285" s="1"/>
      <c r="I285" s="1"/>
      <c r="J285" s="345"/>
    </row>
    <row r="286" spans="1:10" ht="21.95" customHeight="1">
      <c r="A286" s="1"/>
      <c r="B286" s="1"/>
      <c r="C286" s="1"/>
      <c r="D286" s="1"/>
      <c r="E286" s="1"/>
      <c r="F286" s="1"/>
      <c r="G286" s="1"/>
      <c r="H286" s="1"/>
      <c r="I286" s="1"/>
      <c r="J286" s="345"/>
    </row>
    <row r="287" spans="1:10" ht="21.95" customHeight="1">
      <c r="A287" s="1"/>
      <c r="B287" s="1"/>
      <c r="C287" s="1"/>
      <c r="D287" s="1"/>
      <c r="E287" s="1"/>
      <c r="F287" s="1"/>
      <c r="G287" s="1"/>
      <c r="H287" s="1"/>
      <c r="I287" s="1"/>
      <c r="J287" s="345"/>
    </row>
    <row r="288" spans="1:10" ht="21.95" customHeight="1">
      <c r="A288" s="1"/>
      <c r="B288" s="1"/>
      <c r="C288" s="1"/>
      <c r="D288" s="1"/>
      <c r="E288" s="1"/>
      <c r="F288" s="1"/>
      <c r="G288" s="1"/>
      <c r="H288" s="1"/>
      <c r="I288" s="1"/>
      <c r="J288" s="345"/>
    </row>
    <row r="289" spans="1:10" ht="21.95" customHeight="1">
      <c r="A289" s="1"/>
      <c r="B289" s="1"/>
      <c r="C289" s="1"/>
      <c r="D289" s="1"/>
      <c r="E289" s="1"/>
      <c r="F289" s="1"/>
      <c r="G289" s="1"/>
      <c r="H289" s="1"/>
      <c r="I289" s="1"/>
      <c r="J289" s="345"/>
    </row>
    <row r="290" spans="1:10" ht="21.95" customHeight="1">
      <c r="A290" s="1"/>
      <c r="B290" s="1"/>
      <c r="C290" s="1"/>
      <c r="D290" s="1"/>
      <c r="E290" s="1"/>
      <c r="F290" s="1"/>
      <c r="G290" s="1"/>
      <c r="H290" s="1"/>
      <c r="I290" s="1"/>
      <c r="J290" s="345"/>
    </row>
    <row r="291" spans="1:10" ht="21.95" customHeight="1">
      <c r="A291" s="1"/>
      <c r="B291" s="1"/>
      <c r="C291" s="1"/>
      <c r="D291" s="1"/>
      <c r="E291" s="1"/>
      <c r="F291" s="1"/>
      <c r="G291" s="1"/>
      <c r="H291" s="1"/>
      <c r="I291" s="1"/>
      <c r="J291" s="345"/>
    </row>
    <row r="292" spans="1:10" ht="21.95" customHeight="1">
      <c r="A292" s="1"/>
      <c r="B292" s="1"/>
      <c r="C292" s="1"/>
      <c r="D292" s="1"/>
      <c r="E292" s="1"/>
      <c r="F292" s="1"/>
      <c r="G292" s="1"/>
      <c r="H292" s="1"/>
      <c r="I292" s="1"/>
      <c r="J292" s="345"/>
    </row>
    <row r="293" spans="1:10" ht="21.95" customHeight="1">
      <c r="A293" s="1"/>
      <c r="B293" s="1"/>
      <c r="C293" s="1"/>
      <c r="D293" s="1"/>
      <c r="E293" s="1"/>
      <c r="F293" s="1"/>
      <c r="G293" s="1"/>
      <c r="H293" s="1"/>
      <c r="I293" s="1"/>
      <c r="J293" s="345"/>
    </row>
    <row r="294" spans="1:10" ht="21.95" customHeight="1">
      <c r="A294" s="1"/>
      <c r="B294" s="1"/>
      <c r="C294" s="1"/>
      <c r="D294" s="1"/>
      <c r="E294" s="1"/>
      <c r="F294" s="1"/>
      <c r="G294" s="1"/>
      <c r="H294" s="1"/>
      <c r="I294" s="1"/>
      <c r="J294" s="345"/>
    </row>
    <row r="295" spans="1:10" ht="21.95" customHeight="1">
      <c r="A295" s="1"/>
      <c r="B295" s="1"/>
      <c r="C295" s="1"/>
      <c r="D295" s="1"/>
      <c r="E295" s="1"/>
      <c r="F295" s="1"/>
      <c r="G295" s="1"/>
      <c r="H295" s="1"/>
      <c r="I295" s="1"/>
      <c r="J295" s="345"/>
    </row>
    <row r="296" spans="1:10" ht="21.95" customHeight="1">
      <c r="A296" s="1"/>
      <c r="B296" s="1"/>
      <c r="C296" s="1"/>
      <c r="D296" s="1"/>
      <c r="E296" s="1"/>
      <c r="F296" s="1"/>
      <c r="G296" s="1"/>
      <c r="H296" s="1"/>
      <c r="I296" s="1"/>
      <c r="J296" s="345"/>
    </row>
    <row r="297" spans="1:10" ht="21.95" customHeight="1">
      <c r="A297" s="1"/>
      <c r="B297" s="1"/>
      <c r="C297" s="1"/>
      <c r="D297" s="1"/>
      <c r="E297" s="1"/>
      <c r="F297" s="1"/>
      <c r="G297" s="1"/>
      <c r="H297" s="1"/>
      <c r="I297" s="1"/>
      <c r="J297" s="345"/>
    </row>
    <row r="298" spans="1:10" ht="21.95" customHeight="1">
      <c r="A298" s="1"/>
      <c r="B298" s="1"/>
      <c r="C298" s="1"/>
      <c r="D298" s="1"/>
      <c r="E298" s="1"/>
      <c r="F298" s="1"/>
      <c r="G298" s="1"/>
      <c r="H298" s="1"/>
      <c r="I298" s="1"/>
      <c r="J298" s="345"/>
    </row>
    <row r="299" spans="1:10" ht="21.95" customHeight="1">
      <c r="A299" s="1"/>
      <c r="B299" s="1"/>
      <c r="C299" s="1"/>
      <c r="D299" s="1"/>
      <c r="E299" s="1"/>
      <c r="F299" s="1"/>
      <c r="G299" s="1"/>
      <c r="H299" s="1"/>
      <c r="I299" s="1"/>
      <c r="J299" s="345"/>
    </row>
    <row r="300" spans="1:10" ht="21.95" customHeight="1">
      <c r="A300" s="1"/>
      <c r="B300" s="1"/>
      <c r="C300" s="1"/>
      <c r="D300" s="1"/>
      <c r="E300" s="1"/>
      <c r="F300" s="1"/>
      <c r="G300" s="1"/>
      <c r="H300" s="1"/>
      <c r="I300" s="1"/>
      <c r="J300" s="345"/>
    </row>
    <row r="301" spans="1:10" ht="21.95" customHeight="1">
      <c r="A301" s="1"/>
      <c r="B301" s="1"/>
      <c r="C301" s="1"/>
      <c r="D301" s="1"/>
      <c r="E301" s="1"/>
      <c r="F301" s="1"/>
      <c r="G301" s="1"/>
      <c r="H301" s="1"/>
      <c r="I301" s="1"/>
      <c r="J301" s="345"/>
    </row>
    <row r="302" spans="1:10" ht="21.95" customHeight="1">
      <c r="A302" s="1"/>
      <c r="B302" s="1"/>
      <c r="C302" s="1"/>
      <c r="D302" s="1"/>
      <c r="E302" s="1"/>
      <c r="F302" s="1"/>
      <c r="G302" s="1"/>
      <c r="H302" s="1"/>
      <c r="I302" s="1"/>
      <c r="J302" s="345"/>
    </row>
    <row r="303" spans="1:10" ht="21.95" customHeight="1">
      <c r="A303" s="1"/>
      <c r="B303" s="1"/>
      <c r="C303" s="1"/>
      <c r="D303" s="1"/>
      <c r="E303" s="1"/>
      <c r="F303" s="1"/>
      <c r="G303" s="1"/>
      <c r="H303" s="1"/>
      <c r="I303" s="1"/>
      <c r="J303" s="345"/>
    </row>
    <row r="304" spans="1:10" ht="21.95" customHeight="1">
      <c r="A304" s="1"/>
      <c r="B304" s="1"/>
      <c r="C304" s="1"/>
      <c r="D304" s="1"/>
      <c r="E304" s="1"/>
      <c r="F304" s="1"/>
      <c r="G304" s="1"/>
      <c r="H304" s="1"/>
    </row>
    <row r="305" spans="1:8" ht="21.95" customHeight="1">
      <c r="A305" s="1"/>
      <c r="B305" s="1"/>
      <c r="C305" s="1"/>
      <c r="D305" s="1"/>
      <c r="E305" s="1"/>
      <c r="F305" s="1"/>
      <c r="G305" s="1"/>
      <c r="H305" s="1"/>
    </row>
    <row r="306" spans="1:8" ht="21.95" customHeight="1">
      <c r="A306" s="1"/>
      <c r="B306" s="1"/>
      <c r="C306" s="1"/>
      <c r="D306" s="1"/>
      <c r="E306" s="1"/>
      <c r="F306" s="1"/>
      <c r="G306" s="1"/>
      <c r="H306" s="1"/>
    </row>
    <row r="307" spans="1:8" ht="21.95" customHeight="1">
      <c r="A307" s="1"/>
      <c r="B307" s="1"/>
      <c r="C307" s="1"/>
      <c r="D307" s="1"/>
      <c r="E307" s="1"/>
      <c r="F307" s="1"/>
      <c r="G307" s="1"/>
      <c r="H307" s="1"/>
    </row>
    <row r="308" spans="1:8" ht="21.95" customHeight="1">
      <c r="A308" s="1"/>
      <c r="B308" s="1"/>
      <c r="C308" s="1"/>
      <c r="D308" s="1"/>
      <c r="E308" s="1"/>
      <c r="F308" s="1"/>
      <c r="G308" s="1"/>
      <c r="H308" s="1"/>
    </row>
    <row r="309" spans="1:8" ht="21.95" customHeight="1">
      <c r="A309" s="1"/>
      <c r="B309" s="1"/>
      <c r="C309" s="1"/>
      <c r="D309" s="1"/>
      <c r="E309" s="1"/>
      <c r="F309" s="1"/>
      <c r="G309" s="1"/>
      <c r="H309" s="1"/>
    </row>
    <row r="310" spans="1:8" ht="21.95" customHeight="1">
      <c r="A310" s="1"/>
      <c r="B310" s="1"/>
      <c r="C310" s="1"/>
      <c r="D310" s="1"/>
      <c r="E310" s="1"/>
      <c r="F310" s="1"/>
      <c r="G310" s="1"/>
      <c r="H310" s="1"/>
    </row>
    <row r="311" spans="1:8" ht="21.95" customHeight="1">
      <c r="A311" s="1"/>
      <c r="B311" s="1"/>
      <c r="C311" s="1"/>
      <c r="D311" s="1"/>
      <c r="E311" s="1"/>
      <c r="F311" s="1"/>
      <c r="G311" s="1"/>
      <c r="H311" s="1"/>
    </row>
    <row r="312" spans="1:8" ht="21.95" customHeight="1">
      <c r="A312" s="1"/>
      <c r="B312" s="1"/>
      <c r="C312" s="1"/>
      <c r="D312" s="1"/>
      <c r="E312" s="1"/>
      <c r="F312" s="1"/>
      <c r="G312" s="1"/>
      <c r="H312" s="1"/>
    </row>
    <row r="313" spans="1:8" ht="21.95" customHeight="1">
      <c r="A313" s="1"/>
      <c r="B313" s="1"/>
      <c r="C313" s="1"/>
      <c r="D313" s="1"/>
      <c r="E313" s="1"/>
      <c r="F313" s="1"/>
      <c r="G313" s="1"/>
      <c r="H313" s="1"/>
    </row>
    <row r="314" spans="1:8" ht="21.95" customHeight="1">
      <c r="A314" s="1"/>
      <c r="B314" s="1"/>
      <c r="C314" s="1"/>
      <c r="D314" s="1"/>
      <c r="E314" s="1"/>
      <c r="F314" s="1"/>
      <c r="G314" s="1"/>
      <c r="H314" s="1"/>
    </row>
    <row r="315" spans="1:8" ht="21.95" customHeight="1">
      <c r="A315" s="1"/>
      <c r="B315" s="1"/>
      <c r="C315" s="1"/>
      <c r="D315" s="1"/>
      <c r="E315" s="1"/>
      <c r="F315" s="1"/>
      <c r="G315" s="1"/>
      <c r="H315" s="1"/>
    </row>
    <row r="316" spans="1:8" ht="21.95" customHeight="1">
      <c r="A316" s="1"/>
      <c r="B316" s="1"/>
      <c r="C316" s="1"/>
      <c r="D316" s="1"/>
      <c r="E316" s="1"/>
      <c r="F316" s="1"/>
      <c r="G316" s="1"/>
      <c r="H316" s="1"/>
    </row>
    <row r="317" spans="1:8" ht="21.95" customHeight="1">
      <c r="A317" s="1"/>
      <c r="B317" s="1"/>
      <c r="C317" s="1"/>
      <c r="D317" s="1"/>
      <c r="E317" s="1"/>
      <c r="F317" s="1"/>
      <c r="G317" s="1"/>
      <c r="H317" s="1"/>
    </row>
    <row r="318" spans="1:8" ht="21.95" customHeight="1">
      <c r="A318" s="1"/>
      <c r="B318" s="1"/>
      <c r="C318" s="1"/>
      <c r="D318" s="1"/>
      <c r="E318" s="1"/>
      <c r="F318" s="1"/>
      <c r="G318" s="1"/>
      <c r="H318" s="1"/>
    </row>
  </sheetData>
  <mergeCells count="98">
    <mergeCell ref="A61:C61"/>
    <mergeCell ref="A65:C65"/>
    <mergeCell ref="A45:C45"/>
    <mergeCell ref="E64:E65"/>
    <mergeCell ref="F64:F65"/>
    <mergeCell ref="E58:E59"/>
    <mergeCell ref="F58:F59"/>
    <mergeCell ref="A50:D50"/>
    <mergeCell ref="A54:D54"/>
    <mergeCell ref="A49:C49"/>
    <mergeCell ref="E44:E45"/>
    <mergeCell ref="F44:F45"/>
    <mergeCell ref="G64:G65"/>
    <mergeCell ref="H64:H65"/>
    <mergeCell ref="A66:D66"/>
    <mergeCell ref="A33:C33"/>
    <mergeCell ref="E60:E61"/>
    <mergeCell ref="F60:F61"/>
    <mergeCell ref="G60:G61"/>
    <mergeCell ref="H60:H61"/>
    <mergeCell ref="E62:E63"/>
    <mergeCell ref="F62:F63"/>
    <mergeCell ref="G62:G63"/>
    <mergeCell ref="H62:H63"/>
    <mergeCell ref="E56:E57"/>
    <mergeCell ref="F56:F57"/>
    <mergeCell ref="G56:G57"/>
    <mergeCell ref="H56:H57"/>
    <mergeCell ref="G58:G59"/>
    <mergeCell ref="H58:H59"/>
    <mergeCell ref="E48:E49"/>
    <mergeCell ref="F48:F49"/>
    <mergeCell ref="G48:G49"/>
    <mergeCell ref="H48:H49"/>
    <mergeCell ref="G44:G45"/>
    <mergeCell ref="H44:H45"/>
    <mergeCell ref="E46:E47"/>
    <mergeCell ref="F46:F47"/>
    <mergeCell ref="G46:G47"/>
    <mergeCell ref="H46:H47"/>
    <mergeCell ref="A38:D38"/>
    <mergeCell ref="E40:E41"/>
    <mergeCell ref="F40:F41"/>
    <mergeCell ref="G40:G41"/>
    <mergeCell ref="H40:H41"/>
    <mergeCell ref="E42:E43"/>
    <mergeCell ref="F42:F43"/>
    <mergeCell ref="G42:G43"/>
    <mergeCell ref="H42:H43"/>
    <mergeCell ref="E32:E33"/>
    <mergeCell ref="F32:F33"/>
    <mergeCell ref="G32:G33"/>
    <mergeCell ref="H32:H33"/>
    <mergeCell ref="E26:E27"/>
    <mergeCell ref="F26:F27"/>
    <mergeCell ref="G26:G27"/>
    <mergeCell ref="H26:H27"/>
    <mergeCell ref="A34:D34"/>
    <mergeCell ref="E28:E29"/>
    <mergeCell ref="F28:F29"/>
    <mergeCell ref="G28:G29"/>
    <mergeCell ref="H28:H29"/>
    <mergeCell ref="E30:E31"/>
    <mergeCell ref="F30:F31"/>
    <mergeCell ref="G30:G31"/>
    <mergeCell ref="H30:H31"/>
    <mergeCell ref="G17:G18"/>
    <mergeCell ref="E24:E25"/>
    <mergeCell ref="F24:F25"/>
    <mergeCell ref="G24:G25"/>
    <mergeCell ref="H24:H25"/>
    <mergeCell ref="E9:E10"/>
    <mergeCell ref="F9:F10"/>
    <mergeCell ref="A22:D22"/>
    <mergeCell ref="A19:D19"/>
    <mergeCell ref="E17:E18"/>
    <mergeCell ref="F17:F18"/>
    <mergeCell ref="G9:G10"/>
    <mergeCell ref="A7:D7"/>
    <mergeCell ref="H17:H18"/>
    <mergeCell ref="H9:H10"/>
    <mergeCell ref="E11:E12"/>
    <mergeCell ref="F11:F12"/>
    <mergeCell ref="G11:G12"/>
    <mergeCell ref="H11:H12"/>
    <mergeCell ref="E15:E16"/>
    <mergeCell ref="F15:F16"/>
    <mergeCell ref="G15:G16"/>
    <mergeCell ref="H15:H16"/>
    <mergeCell ref="E13:E14"/>
    <mergeCell ref="F13:F14"/>
    <mergeCell ref="G13:G14"/>
    <mergeCell ref="H13:H14"/>
    <mergeCell ref="J9:J10"/>
    <mergeCell ref="J11:J12"/>
    <mergeCell ref="J13:J14"/>
    <mergeCell ref="J15:J16"/>
    <mergeCell ref="J17:J18"/>
  </mergeCells>
  <pageMargins left="0.31496062992125984" right="0.11811023622047245" top="0.86" bottom="0.15748031496062992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1"/>
  <sheetViews>
    <sheetView workbookViewId="0">
      <selection activeCell="G27" sqref="G27"/>
    </sheetView>
  </sheetViews>
  <sheetFormatPr defaultRowHeight="24"/>
  <cols>
    <col min="1" max="1" width="5.375" customWidth="1"/>
    <col min="2" max="2" width="4" style="278" customWidth="1"/>
  </cols>
  <sheetData>
    <row r="1" spans="1:13">
      <c r="A1" s="2" t="s">
        <v>125</v>
      </c>
      <c r="B1" s="277"/>
      <c r="C1" s="1"/>
      <c r="D1" s="1"/>
      <c r="E1" s="1"/>
      <c r="F1" s="1"/>
      <c r="G1" s="1"/>
    </row>
    <row r="2" spans="1:13">
      <c r="A2" s="277" t="s">
        <v>1784</v>
      </c>
      <c r="C2" s="1"/>
      <c r="D2" s="1"/>
      <c r="E2" s="1"/>
      <c r="F2" s="1"/>
      <c r="G2" s="1"/>
      <c r="M2" s="2"/>
    </row>
    <row r="3" spans="1:13">
      <c r="A3" s="1"/>
      <c r="B3" s="278" t="s">
        <v>1763</v>
      </c>
      <c r="C3" s="1"/>
      <c r="D3" s="1"/>
      <c r="E3" s="1"/>
      <c r="F3" s="1"/>
      <c r="G3" s="1"/>
    </row>
    <row r="4" spans="1:13">
      <c r="A4" s="278" t="s">
        <v>1764</v>
      </c>
      <c r="C4" s="1"/>
      <c r="D4" s="1"/>
      <c r="E4" s="1"/>
      <c r="F4" s="1"/>
      <c r="G4" s="1"/>
    </row>
    <row r="5" spans="1:13">
      <c r="A5" s="278" t="s">
        <v>1765</v>
      </c>
      <c r="C5" s="1"/>
      <c r="D5" s="1"/>
      <c r="E5" s="1"/>
      <c r="F5" s="1"/>
      <c r="G5" s="1"/>
    </row>
    <row r="6" spans="1:13">
      <c r="A6" s="1"/>
      <c r="B6" s="53" t="s">
        <v>1748</v>
      </c>
      <c r="C6" s="48" t="s">
        <v>1747</v>
      </c>
      <c r="D6" s="278"/>
      <c r="E6" s="278"/>
      <c r="F6" s="278"/>
      <c r="G6" s="278"/>
      <c r="H6" s="40"/>
      <c r="I6" s="40"/>
    </row>
    <row r="7" spans="1:13">
      <c r="A7" s="1"/>
      <c r="B7" s="53" t="s">
        <v>1750</v>
      </c>
      <c r="C7" s="48" t="s">
        <v>1749</v>
      </c>
      <c r="D7" s="48"/>
      <c r="E7" s="278"/>
      <c r="F7" s="278"/>
      <c r="G7" s="278"/>
      <c r="H7" s="40"/>
      <c r="I7" s="40"/>
    </row>
    <row r="8" spans="1:13">
      <c r="B8" s="53" t="s">
        <v>1751</v>
      </c>
      <c r="C8" s="278" t="s">
        <v>1772</v>
      </c>
      <c r="D8" s="537"/>
      <c r="E8" s="40"/>
      <c r="F8" s="40"/>
      <c r="G8" s="40"/>
      <c r="H8" s="40"/>
      <c r="I8" s="40"/>
    </row>
    <row r="9" spans="1:13" s="276" customFormat="1">
      <c r="A9" s="48" t="s">
        <v>1773</v>
      </c>
      <c r="B9" s="53"/>
      <c r="D9" s="537"/>
      <c r="E9" s="40"/>
      <c r="F9" s="40"/>
      <c r="G9" s="40"/>
      <c r="H9" s="40"/>
      <c r="I9" s="40"/>
    </row>
    <row r="10" spans="1:13">
      <c r="B10" s="53" t="s">
        <v>1752</v>
      </c>
      <c r="C10" s="48" t="s">
        <v>1766</v>
      </c>
      <c r="D10" s="537"/>
      <c r="E10" s="40"/>
      <c r="F10" s="40"/>
      <c r="G10" s="40"/>
      <c r="H10" s="40"/>
      <c r="I10" s="40"/>
    </row>
    <row r="11" spans="1:13">
      <c r="B11" s="53" t="s">
        <v>1753</v>
      </c>
      <c r="C11" s="48" t="s">
        <v>1775</v>
      </c>
    </row>
    <row r="12" spans="1:13">
      <c r="B12" s="53" t="s">
        <v>1754</v>
      </c>
      <c r="C12" s="48" t="s">
        <v>1767</v>
      </c>
      <c r="D12" s="537"/>
      <c r="E12" s="40"/>
      <c r="F12" s="40"/>
      <c r="G12" s="40"/>
      <c r="H12" s="40"/>
      <c r="I12" s="40"/>
    </row>
    <row r="13" spans="1:13">
      <c r="B13" s="53" t="s">
        <v>1755</v>
      </c>
      <c r="C13" s="48" t="s">
        <v>1768</v>
      </c>
      <c r="D13" s="537"/>
      <c r="E13" s="40"/>
      <c r="F13" s="40"/>
      <c r="G13" s="40"/>
      <c r="H13" s="40"/>
      <c r="I13" s="40"/>
    </row>
    <row r="14" spans="1:13">
      <c r="B14" s="53" t="s">
        <v>1756</v>
      </c>
      <c r="C14" s="48" t="s">
        <v>1769</v>
      </c>
      <c r="D14" s="537"/>
      <c r="E14" s="40"/>
      <c r="F14" s="40"/>
      <c r="G14" s="40"/>
      <c r="H14" s="40"/>
      <c r="I14" s="40"/>
    </row>
    <row r="15" spans="1:13">
      <c r="B15" s="53" t="s">
        <v>1757</v>
      </c>
      <c r="C15" s="48" t="s">
        <v>1770</v>
      </c>
      <c r="D15" s="537"/>
      <c r="E15" s="40"/>
      <c r="F15" s="40"/>
      <c r="G15" s="40"/>
      <c r="H15" s="40"/>
      <c r="I15" s="40"/>
    </row>
    <row r="16" spans="1:13">
      <c r="B16" s="53" t="s">
        <v>1758</v>
      </c>
      <c r="C16" s="48" t="s">
        <v>1771</v>
      </c>
      <c r="D16" s="537"/>
      <c r="E16" s="40"/>
      <c r="F16" s="40"/>
      <c r="G16" s="40"/>
      <c r="H16" s="40"/>
      <c r="I16" s="40"/>
    </row>
    <row r="17" spans="2:9">
      <c r="B17" s="53" t="s">
        <v>1759</v>
      </c>
      <c r="C17" s="278" t="s">
        <v>1776</v>
      </c>
      <c r="D17" s="537"/>
      <c r="E17" s="40"/>
      <c r="F17" s="40"/>
      <c r="G17" s="40"/>
      <c r="H17" s="40"/>
      <c r="I17" s="40"/>
    </row>
    <row r="18" spans="2:9">
      <c r="B18" s="53" t="s">
        <v>1760</v>
      </c>
      <c r="C18" s="278" t="s">
        <v>1774</v>
      </c>
      <c r="D18" s="537"/>
      <c r="E18" s="40"/>
      <c r="F18" s="40"/>
      <c r="G18" s="40"/>
      <c r="H18" s="40"/>
      <c r="I18" s="40"/>
    </row>
    <row r="19" spans="2:9">
      <c r="B19" s="53" t="s">
        <v>1761</v>
      </c>
      <c r="C19" s="278" t="s">
        <v>1778</v>
      </c>
    </row>
    <row r="20" spans="2:9">
      <c r="B20" s="53" t="s">
        <v>1762</v>
      </c>
      <c r="C20" s="48" t="s">
        <v>1777</v>
      </c>
      <c r="D20" s="537"/>
      <c r="E20" s="40"/>
      <c r="F20" s="40"/>
      <c r="G20" s="40"/>
      <c r="H20" s="40"/>
      <c r="I20" s="40"/>
    </row>
    <row r="21" spans="2:9">
      <c r="B21" s="53" t="s">
        <v>1779</v>
      </c>
      <c r="C21" s="278" t="s">
        <v>1780</v>
      </c>
    </row>
    <row r="22" spans="2:9">
      <c r="B22" s="53" t="s">
        <v>1781</v>
      </c>
      <c r="C22" s="278" t="s">
        <v>1782</v>
      </c>
    </row>
    <row r="23" spans="2:9">
      <c r="B23" s="53"/>
    </row>
    <row r="24" spans="2:9">
      <c r="B24" s="53"/>
    </row>
    <row r="25" spans="2:9">
      <c r="B25" s="53"/>
    </row>
    <row r="26" spans="2:9">
      <c r="B26" s="483"/>
    </row>
    <row r="30" spans="2:9" s="276" customFormat="1">
      <c r="B30" s="278"/>
    </row>
    <row r="32" spans="2:9" s="276" customFormat="1">
      <c r="B32" s="278"/>
    </row>
    <row r="33" spans="1:11">
      <c r="A33" s="277" t="s">
        <v>1783</v>
      </c>
    </row>
    <row r="34" spans="1:11">
      <c r="A34" s="539"/>
      <c r="B34" s="539" t="s">
        <v>2382</v>
      </c>
      <c r="C34" s="539"/>
      <c r="D34" s="539"/>
      <c r="E34" s="539"/>
      <c r="F34" s="539"/>
      <c r="G34" s="539"/>
      <c r="H34" s="539"/>
      <c r="I34" s="539"/>
      <c r="J34" s="539"/>
      <c r="K34" s="278"/>
    </row>
    <row r="35" spans="1:11">
      <c r="A35" s="539" t="s">
        <v>1785</v>
      </c>
      <c r="B35" s="539"/>
      <c r="C35" s="539"/>
      <c r="D35" s="539"/>
      <c r="E35" s="539"/>
      <c r="F35" s="539"/>
      <c r="G35" s="539"/>
      <c r="H35" s="539"/>
      <c r="I35" s="539"/>
      <c r="J35" s="539"/>
      <c r="K35" s="278"/>
    </row>
    <row r="36" spans="1:11">
      <c r="A36" s="539" t="s">
        <v>2383</v>
      </c>
      <c r="B36" s="539"/>
      <c r="C36" s="539"/>
      <c r="D36" s="539"/>
      <c r="E36" s="539"/>
      <c r="F36" s="539"/>
      <c r="G36" s="539"/>
      <c r="H36" s="539"/>
      <c r="I36" s="539"/>
      <c r="J36" s="539"/>
      <c r="K36" s="278"/>
    </row>
    <row r="37" spans="1:11">
      <c r="A37" s="539" t="s">
        <v>2384</v>
      </c>
      <c r="B37" s="539"/>
      <c r="C37" s="539"/>
      <c r="D37" s="539"/>
      <c r="E37" s="539"/>
      <c r="F37" s="539"/>
      <c r="G37" s="539"/>
      <c r="H37" s="539"/>
      <c r="I37" s="539"/>
      <c r="J37" s="539"/>
      <c r="K37" s="278"/>
    </row>
    <row r="38" spans="1:11">
      <c r="A38" s="539" t="s">
        <v>2385</v>
      </c>
      <c r="B38" s="539"/>
      <c r="C38" s="539"/>
      <c r="D38" s="539"/>
      <c r="E38" s="539"/>
      <c r="F38" s="539"/>
      <c r="G38" s="539"/>
      <c r="H38" s="539"/>
      <c r="I38" s="539"/>
      <c r="J38" s="539"/>
      <c r="K38" s="278"/>
    </row>
    <row r="39" spans="1:11">
      <c r="A39" s="539" t="s">
        <v>2386</v>
      </c>
      <c r="B39" s="539"/>
      <c r="C39" s="539"/>
      <c r="D39" s="539"/>
      <c r="E39" s="539"/>
      <c r="F39" s="539"/>
      <c r="G39" s="539"/>
      <c r="H39" s="539"/>
      <c r="I39" s="539"/>
      <c r="J39" s="539"/>
      <c r="K39" s="278"/>
    </row>
    <row r="40" spans="1:11">
      <c r="A40" s="540" t="s">
        <v>1788</v>
      </c>
      <c r="B40" s="539"/>
      <c r="C40" s="539"/>
      <c r="D40" s="539"/>
      <c r="E40" s="539"/>
      <c r="F40" s="539"/>
      <c r="G40" s="539"/>
      <c r="H40" s="539"/>
      <c r="I40" s="539"/>
      <c r="J40" s="539"/>
      <c r="K40" s="278"/>
    </row>
    <row r="41" spans="1:11">
      <c r="B41" s="278" t="s">
        <v>1789</v>
      </c>
    </row>
    <row r="42" spans="1:11">
      <c r="A42" s="278" t="s">
        <v>1786</v>
      </c>
    </row>
    <row r="43" spans="1:11">
      <c r="A43" s="278" t="s">
        <v>2387</v>
      </c>
    </row>
    <row r="44" spans="1:11">
      <c r="A44" s="278" t="s">
        <v>1787</v>
      </c>
    </row>
    <row r="45" spans="1:11">
      <c r="B45" s="278" t="s">
        <v>2389</v>
      </c>
    </row>
    <row r="46" spans="1:11">
      <c r="A46" s="538" t="s">
        <v>2388</v>
      </c>
    </row>
    <row r="47" spans="1:11">
      <c r="B47" s="278" t="s">
        <v>1790</v>
      </c>
    </row>
    <row r="48" spans="1:11">
      <c r="A48" s="278" t="s">
        <v>1791</v>
      </c>
    </row>
    <row r="49" spans="1:2">
      <c r="B49" s="278" t="s">
        <v>2390</v>
      </c>
    </row>
    <row r="50" spans="1:2">
      <c r="A50" s="278" t="s">
        <v>1793</v>
      </c>
    </row>
    <row r="51" spans="1:2">
      <c r="B51" s="278" t="s">
        <v>1794</v>
      </c>
    </row>
  </sheetData>
  <pageMargins left="0.87" right="0.31496062992125984" top="0.91" bottom="0.35433070866141736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19"/>
  <sheetViews>
    <sheetView zoomScale="110" zoomScaleNormal="110" workbookViewId="0">
      <selection activeCell="D6" sqref="D6"/>
    </sheetView>
  </sheetViews>
  <sheetFormatPr defaultRowHeight="24"/>
  <cols>
    <col min="1" max="1" width="6.75" style="278" customWidth="1"/>
    <col min="2" max="9" width="9" style="278"/>
    <col min="10" max="10" width="6" style="278" customWidth="1"/>
    <col min="11" max="16384" width="9" style="278"/>
  </cols>
  <sheetData>
    <row r="2" spans="1:10">
      <c r="A2" s="277" t="s">
        <v>1465</v>
      </c>
    </row>
    <row r="3" spans="1:10">
      <c r="B3" s="278" t="s">
        <v>2391</v>
      </c>
    </row>
    <row r="4" spans="1:10">
      <c r="A4" s="278" t="s">
        <v>2392</v>
      </c>
    </row>
    <row r="5" spans="1:10">
      <c r="A5" s="278" t="s">
        <v>1522</v>
      </c>
    </row>
    <row r="6" spans="1:10">
      <c r="B6" s="278" t="s">
        <v>1524</v>
      </c>
    </row>
    <row r="7" spans="1:10">
      <c r="A7" s="278" t="s">
        <v>1523</v>
      </c>
    </row>
    <row r="8" spans="1:10">
      <c r="B8" s="278" t="s">
        <v>1526</v>
      </c>
    </row>
    <row r="9" spans="1:10">
      <c r="A9" s="278" t="s">
        <v>1525</v>
      </c>
    </row>
    <row r="10" spans="1:10">
      <c r="B10" s="1500" t="s">
        <v>1517</v>
      </c>
      <c r="C10" s="1500"/>
      <c r="D10" s="1500"/>
      <c r="E10" s="1500"/>
      <c r="F10" s="1500"/>
      <c r="G10" s="1500"/>
      <c r="H10" s="1500"/>
      <c r="I10" s="1500"/>
      <c r="J10" s="1500"/>
    </row>
    <row r="11" spans="1:10">
      <c r="B11" s="1500" t="s">
        <v>1518</v>
      </c>
      <c r="C11" s="1500"/>
      <c r="D11" s="1500"/>
      <c r="E11" s="1500"/>
      <c r="F11" s="1500"/>
      <c r="G11" s="1500"/>
      <c r="H11" s="1500"/>
      <c r="I11" s="1500"/>
      <c r="J11" s="1500"/>
    </row>
    <row r="12" spans="1:10">
      <c r="B12" s="278" t="s">
        <v>1527</v>
      </c>
    </row>
    <row r="13" spans="1:10">
      <c r="A13" s="278" t="s">
        <v>1528</v>
      </c>
    </row>
    <row r="14" spans="1:10">
      <c r="B14" s="278" t="s">
        <v>1529</v>
      </c>
    </row>
    <row r="15" spans="1:10">
      <c r="B15" s="278" t="s">
        <v>1530</v>
      </c>
    </row>
    <row r="16" spans="1:10">
      <c r="A16" s="278" t="s">
        <v>477</v>
      </c>
    </row>
    <row r="17" spans="2:3">
      <c r="B17" s="278" t="s">
        <v>1519</v>
      </c>
    </row>
    <row r="18" spans="2:3">
      <c r="B18" s="278" t="s">
        <v>1520</v>
      </c>
      <c r="C18" s="40"/>
    </row>
    <row r="19" spans="2:3">
      <c r="B19" s="278" t="s">
        <v>1521</v>
      </c>
    </row>
  </sheetData>
  <mergeCells count="2">
    <mergeCell ref="B10:J10"/>
    <mergeCell ref="B11:J11"/>
  </mergeCells>
  <pageMargins left="0.79" right="0.25" top="0.74803149606299213" bottom="0.55118110236220474" header="0.31496062992125984" footer="0.31496062992125984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243"/>
  <sheetViews>
    <sheetView topLeftCell="A97" zoomScale="120" zoomScaleNormal="120" workbookViewId="0">
      <selection activeCell="A103" sqref="A103"/>
    </sheetView>
  </sheetViews>
  <sheetFormatPr defaultRowHeight="21.95" customHeight="1"/>
  <cols>
    <col min="1" max="1" width="4.5" style="1" customWidth="1"/>
    <col min="2" max="2" width="4.875" style="1" customWidth="1"/>
    <col min="3" max="3" width="4.875" style="41" customWidth="1"/>
    <col min="4" max="4" width="9.25" style="1" customWidth="1"/>
    <col min="5" max="9" width="9" style="1"/>
    <col min="10" max="10" width="9.25" style="1" customWidth="1"/>
    <col min="11" max="11" width="4.875" style="1" customWidth="1"/>
    <col min="12" max="12" width="4.75" style="1" customWidth="1"/>
    <col min="13" max="13" width="4.625" style="1" customWidth="1"/>
    <col min="14" max="22" width="9" style="1"/>
    <col min="23" max="23" width="4.375" style="1" customWidth="1"/>
    <col min="24" max="24" width="3.875" style="1" customWidth="1"/>
    <col min="25" max="25" width="3.75" style="1" customWidth="1"/>
    <col min="26" max="26" width="3.875" style="1" customWidth="1"/>
    <col min="27" max="27" width="4" style="1" customWidth="1"/>
    <col min="28" max="28" width="4.5" style="1" customWidth="1"/>
    <col min="29" max="30" width="9" style="1"/>
    <col min="31" max="31" width="10.375" style="1" customWidth="1"/>
    <col min="32" max="35" width="9" style="1"/>
    <col min="36" max="37" width="4.25" style="1" customWidth="1"/>
    <col min="38" max="38" width="4" style="1" customWidth="1"/>
    <col min="39" max="39" width="4.25" style="1" customWidth="1"/>
    <col min="40" max="16384" width="9" style="1"/>
  </cols>
  <sheetData>
    <row r="1" spans="1:43" ht="27.75" customHeight="1">
      <c r="A1" s="1425" t="s">
        <v>126</v>
      </c>
      <c r="B1" s="1425"/>
      <c r="C1" s="1425"/>
      <c r="D1" s="1425"/>
      <c r="E1" s="1425"/>
      <c r="F1" s="1425"/>
      <c r="G1" s="1425"/>
      <c r="H1" s="1425"/>
      <c r="I1" s="1425"/>
      <c r="J1" s="1425"/>
      <c r="K1" s="1425"/>
      <c r="L1" s="484"/>
      <c r="Z1" s="2" t="s">
        <v>213</v>
      </c>
      <c r="AA1" s="2"/>
      <c r="AL1" s="2" t="s">
        <v>335</v>
      </c>
    </row>
    <row r="2" spans="1:43" ht="30" customHeight="1">
      <c r="A2" s="1425" t="s">
        <v>127</v>
      </c>
      <c r="B2" s="1425"/>
      <c r="C2" s="1425"/>
      <c r="D2" s="1425"/>
      <c r="E2" s="1425"/>
      <c r="F2" s="1425"/>
      <c r="G2" s="1425"/>
      <c r="H2" s="1425"/>
      <c r="I2" s="1425"/>
      <c r="J2" s="1425"/>
      <c r="K2" s="1425"/>
      <c r="L2" s="484"/>
      <c r="Z2" s="2"/>
      <c r="AA2" s="39" t="s">
        <v>306</v>
      </c>
      <c r="AM2" s="2" t="s">
        <v>336</v>
      </c>
    </row>
    <row r="3" spans="1:43" s="278" customFormat="1" ht="12" customHeight="1">
      <c r="A3" s="544"/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O3" s="1501"/>
      <c r="P3" s="1501"/>
      <c r="Q3" s="1501"/>
      <c r="R3" s="1501"/>
      <c r="S3" s="1501"/>
      <c r="T3" s="1501"/>
      <c r="Z3" s="277"/>
      <c r="AA3" s="39"/>
      <c r="AM3" s="277"/>
    </row>
    <row r="4" spans="1:43" ht="21.95" customHeight="1">
      <c r="A4" s="277" t="s">
        <v>2001</v>
      </c>
      <c r="B4" s="2"/>
      <c r="C4" s="39"/>
      <c r="O4"/>
      <c r="P4" s="595" t="s">
        <v>2117</v>
      </c>
      <c r="AA4" s="1" t="s">
        <v>323</v>
      </c>
      <c r="AN4" s="2" t="s">
        <v>337</v>
      </c>
      <c r="AO4"/>
      <c r="AP4"/>
      <c r="AQ4"/>
    </row>
    <row r="5" spans="1:43" s="278" customFormat="1" ht="21.95" customHeight="1">
      <c r="A5" s="277"/>
      <c r="B5" s="1500" t="s">
        <v>2412</v>
      </c>
      <c r="C5" s="1500"/>
      <c r="D5" s="1500"/>
      <c r="E5" s="1500"/>
      <c r="F5" s="1500"/>
      <c r="G5" s="1500"/>
      <c r="H5" s="1500"/>
      <c r="I5" s="1500"/>
      <c r="J5" s="1500"/>
      <c r="K5" s="1500"/>
      <c r="N5" s="587"/>
      <c r="AN5" s="277"/>
      <c r="AO5" s="276"/>
      <c r="AP5" s="276"/>
      <c r="AQ5" s="276"/>
    </row>
    <row r="6" spans="1:43" s="278" customFormat="1" ht="21.95" customHeight="1">
      <c r="A6" s="102" t="s">
        <v>2013</v>
      </c>
      <c r="B6" s="277"/>
      <c r="C6" s="39"/>
      <c r="N6" s="587"/>
      <c r="AN6" s="277"/>
      <c r="AO6" s="276"/>
      <c r="AP6" s="276"/>
      <c r="AQ6" s="276"/>
    </row>
    <row r="7" spans="1:43" s="278" customFormat="1" ht="21.95" customHeight="1">
      <c r="A7" s="278" t="s">
        <v>2014</v>
      </c>
      <c r="B7" s="277"/>
      <c r="C7" s="39"/>
      <c r="N7" s="587"/>
      <c r="AN7" s="277"/>
      <c r="AO7" s="276"/>
      <c r="AP7" s="276"/>
      <c r="AQ7" s="276"/>
    </row>
    <row r="8" spans="1:43" s="278" customFormat="1" ht="21.95" customHeight="1">
      <c r="A8" s="278" t="s">
        <v>2015</v>
      </c>
      <c r="B8" s="277"/>
      <c r="C8" s="39"/>
      <c r="N8" s="587"/>
      <c r="AN8" s="277"/>
      <c r="AO8" s="276"/>
      <c r="AP8" s="276"/>
      <c r="AQ8" s="276"/>
    </row>
    <row r="9" spans="1:43" s="278" customFormat="1" ht="21.95" customHeight="1">
      <c r="B9" s="588" t="s">
        <v>2006</v>
      </c>
      <c r="C9" s="39"/>
      <c r="N9" s="587"/>
      <c r="AN9" s="277"/>
      <c r="AO9" s="276"/>
      <c r="AP9" s="276"/>
      <c r="AQ9" s="276"/>
    </row>
    <row r="10" spans="1:43" s="278" customFormat="1" ht="21.95" customHeight="1">
      <c r="B10" s="1502" t="s">
        <v>2397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N10" s="587"/>
      <c r="AN10" s="277"/>
      <c r="AO10" s="276"/>
      <c r="AP10" s="276"/>
      <c r="AQ10" s="276"/>
    </row>
    <row r="11" spans="1:43" s="278" customFormat="1" ht="21.95" customHeight="1">
      <c r="A11" s="102" t="s">
        <v>2396</v>
      </c>
      <c r="B11" s="277"/>
      <c r="C11" s="39"/>
      <c r="N11" s="587"/>
      <c r="AN11" s="277"/>
      <c r="AO11" s="276"/>
      <c r="AP11" s="276"/>
      <c r="AQ11" s="276"/>
    </row>
    <row r="12" spans="1:43" s="278" customFormat="1" ht="21.95" customHeight="1">
      <c r="A12" s="102" t="s">
        <v>2413</v>
      </c>
      <c r="B12" s="277"/>
      <c r="C12" s="39"/>
      <c r="N12" s="587"/>
      <c r="AN12" s="277"/>
      <c r="AO12" s="276"/>
      <c r="AP12" s="276"/>
      <c r="AQ12" s="276"/>
    </row>
    <row r="13" spans="1:43" s="278" customFormat="1" ht="21.95" customHeight="1">
      <c r="A13" s="102" t="s">
        <v>2393</v>
      </c>
      <c r="B13" s="277"/>
      <c r="C13" s="39"/>
      <c r="N13" s="587"/>
      <c r="AN13" s="277"/>
      <c r="AO13" s="276"/>
      <c r="AP13" s="276"/>
      <c r="AQ13" s="276"/>
    </row>
    <row r="14" spans="1:43" s="278" customFormat="1" ht="21.95" customHeight="1">
      <c r="A14" s="102" t="s">
        <v>2398</v>
      </c>
      <c r="B14" s="277"/>
      <c r="C14" s="39"/>
      <c r="N14" s="587"/>
      <c r="AN14" s="277"/>
      <c r="AO14" s="276"/>
      <c r="AP14" s="276"/>
      <c r="AQ14" s="276"/>
    </row>
    <row r="15" spans="1:43" s="278" customFormat="1" ht="21.95" customHeight="1">
      <c r="A15" s="278" t="s">
        <v>2394</v>
      </c>
      <c r="B15" s="277"/>
      <c r="C15" s="39"/>
      <c r="N15" s="587"/>
      <c r="AN15" s="277"/>
      <c r="AO15" s="276"/>
      <c r="AP15" s="276"/>
      <c r="AQ15" s="276"/>
    </row>
    <row r="16" spans="1:43" s="278" customFormat="1" ht="21.95" customHeight="1">
      <c r="A16" s="674" t="s">
        <v>2410</v>
      </c>
      <c r="B16" s="277"/>
      <c r="C16" s="39"/>
      <c r="N16" s="587"/>
      <c r="AN16" s="277"/>
      <c r="AO16" s="276"/>
      <c r="AP16" s="276"/>
      <c r="AQ16" s="276"/>
    </row>
    <row r="17" spans="1:43" s="278" customFormat="1" ht="21.95" customHeight="1">
      <c r="A17" s="593" t="s">
        <v>2395</v>
      </c>
      <c r="B17" s="277"/>
      <c r="C17" s="39"/>
      <c r="N17" s="587"/>
      <c r="AN17" s="277"/>
      <c r="AO17" s="276"/>
      <c r="AP17" s="276"/>
      <c r="AQ17" s="276"/>
    </row>
    <row r="18" spans="1:43" s="278" customFormat="1" ht="21.95" customHeight="1">
      <c r="B18" s="1502" t="s">
        <v>2399</v>
      </c>
      <c r="C18" s="1502"/>
      <c r="D18" s="1502"/>
      <c r="E18" s="1502"/>
      <c r="F18" s="1502"/>
      <c r="G18" s="1502"/>
      <c r="H18" s="1502"/>
      <c r="I18" s="1502"/>
      <c r="J18" s="1502"/>
      <c r="K18" s="1502"/>
      <c r="N18" s="587"/>
      <c r="AN18" s="277"/>
      <c r="AO18" s="276"/>
      <c r="AP18" s="276"/>
      <c r="AQ18" s="276"/>
    </row>
    <row r="19" spans="1:43" s="278" customFormat="1" ht="21.95" customHeight="1">
      <c r="A19" s="102" t="s">
        <v>2400</v>
      </c>
      <c r="B19" s="277"/>
      <c r="C19" s="39"/>
      <c r="N19" s="587"/>
      <c r="AN19" s="277"/>
      <c r="AO19" s="276"/>
      <c r="AP19" s="276"/>
      <c r="AQ19" s="276"/>
    </row>
    <row r="20" spans="1:43" s="278" customFormat="1" ht="21.95" customHeight="1">
      <c r="A20" s="102" t="s">
        <v>2414</v>
      </c>
      <c r="B20" s="277"/>
      <c r="C20" s="39"/>
      <c r="N20" s="587"/>
      <c r="AN20" s="277"/>
      <c r="AO20" s="276"/>
      <c r="AP20" s="276"/>
      <c r="AQ20" s="276"/>
    </row>
    <row r="21" spans="1:43" s="278" customFormat="1" ht="21.95" customHeight="1">
      <c r="A21" s="102" t="s">
        <v>2415</v>
      </c>
      <c r="B21" s="277"/>
      <c r="C21" s="39"/>
      <c r="N21" s="587"/>
      <c r="AN21" s="277"/>
      <c r="AO21" s="276"/>
      <c r="AP21" s="276"/>
      <c r="AQ21" s="276"/>
    </row>
    <row r="22" spans="1:43" s="278" customFormat="1" ht="21.95" customHeight="1">
      <c r="A22" s="102" t="s">
        <v>2401</v>
      </c>
      <c r="B22" s="277"/>
      <c r="C22" s="39"/>
      <c r="N22" s="587"/>
      <c r="AN22" s="277"/>
      <c r="AO22" s="276"/>
      <c r="AP22" s="276"/>
      <c r="AQ22" s="276"/>
    </row>
    <row r="23" spans="1:43" s="278" customFormat="1" ht="21.95" customHeight="1">
      <c r="A23" s="102" t="s">
        <v>2402</v>
      </c>
      <c r="B23" s="277"/>
      <c r="C23" s="39"/>
      <c r="N23" s="587"/>
      <c r="AN23" s="277"/>
      <c r="AO23" s="276"/>
      <c r="AP23" s="276"/>
      <c r="AQ23" s="276"/>
    </row>
    <row r="24" spans="1:43" s="278" customFormat="1" ht="21.95" customHeight="1">
      <c r="A24" s="102" t="s">
        <v>2411</v>
      </c>
      <c r="B24" s="277"/>
      <c r="C24" s="39"/>
      <c r="N24" s="587"/>
      <c r="AN24" s="277"/>
      <c r="AO24" s="276"/>
      <c r="AP24" s="276"/>
      <c r="AQ24" s="276"/>
    </row>
    <row r="25" spans="1:43" s="278" customFormat="1" ht="21.95" customHeight="1">
      <c r="A25" s="102" t="s">
        <v>2403</v>
      </c>
      <c r="B25" s="277"/>
      <c r="C25" s="39"/>
      <c r="N25" s="587"/>
      <c r="AN25" s="277"/>
      <c r="AO25" s="276"/>
      <c r="AP25" s="276"/>
      <c r="AQ25" s="276"/>
    </row>
    <row r="26" spans="1:43" s="278" customFormat="1" ht="21.95" customHeight="1">
      <c r="A26" s="102" t="s">
        <v>2404</v>
      </c>
      <c r="B26" s="277"/>
      <c r="C26" s="39"/>
      <c r="N26" s="587"/>
      <c r="AN26" s="277"/>
      <c r="AO26" s="276"/>
      <c r="AP26" s="276"/>
      <c r="AQ26" s="276"/>
    </row>
    <row r="27" spans="1:43" s="278" customFormat="1" ht="21.95" customHeight="1">
      <c r="A27" s="102" t="s">
        <v>2405</v>
      </c>
      <c r="B27" s="277"/>
      <c r="C27" s="39"/>
      <c r="N27" s="587"/>
      <c r="AN27" s="277"/>
      <c r="AO27" s="276"/>
      <c r="AP27" s="276"/>
      <c r="AQ27" s="276"/>
    </row>
    <row r="28" spans="1:43" s="278" customFormat="1" ht="21.95" customHeight="1">
      <c r="A28" s="102" t="s">
        <v>2406</v>
      </c>
      <c r="B28" s="277"/>
      <c r="C28" s="39"/>
      <c r="N28" s="587"/>
      <c r="AN28" s="277"/>
      <c r="AO28" s="276"/>
      <c r="AP28" s="276"/>
      <c r="AQ28" s="276"/>
    </row>
    <row r="29" spans="1:43" s="278" customFormat="1" ht="21.95" customHeight="1">
      <c r="A29" s="278" t="s">
        <v>2407</v>
      </c>
      <c r="B29" s="277"/>
      <c r="C29" s="39"/>
      <c r="N29" s="587"/>
      <c r="AN29" s="277"/>
      <c r="AO29" s="276"/>
      <c r="AP29" s="276"/>
      <c r="AQ29" s="276"/>
    </row>
    <row r="30" spans="1:43" s="278" customFormat="1" ht="21.95" customHeight="1">
      <c r="A30" s="278" t="s">
        <v>2408</v>
      </c>
      <c r="B30" s="277"/>
      <c r="C30" s="39"/>
      <c r="N30" s="587"/>
      <c r="AN30" s="277"/>
      <c r="AO30" s="276"/>
      <c r="AP30" s="276"/>
      <c r="AQ30" s="276"/>
    </row>
    <row r="31" spans="1:43" s="278" customFormat="1" ht="21.95" customHeight="1">
      <c r="A31" s="278" t="s">
        <v>2409</v>
      </c>
      <c r="B31" s="277"/>
      <c r="C31" s="39"/>
      <c r="N31" s="587"/>
      <c r="AN31" s="277"/>
      <c r="AO31" s="276"/>
      <c r="AP31" s="276"/>
      <c r="AQ31" s="276"/>
    </row>
    <row r="32" spans="1:43" s="278" customFormat="1" ht="21.95" customHeight="1">
      <c r="B32" s="39" t="s">
        <v>2004</v>
      </c>
      <c r="C32" s="1"/>
      <c r="D32" s="40"/>
      <c r="E32" s="1"/>
      <c r="N32" s="587"/>
      <c r="AN32" s="277"/>
      <c r="AO32" s="276"/>
      <c r="AP32" s="276"/>
      <c r="AQ32" s="276"/>
    </row>
    <row r="33" spans="1:43" s="278" customFormat="1" ht="21.95" customHeight="1">
      <c r="A33" s="39"/>
      <c r="B33" s="278" t="s">
        <v>2003</v>
      </c>
      <c r="D33" s="40"/>
      <c r="N33" s="587"/>
      <c r="AN33" s="277"/>
      <c r="AO33" s="276"/>
      <c r="AP33" s="276"/>
      <c r="AQ33" s="276"/>
    </row>
    <row r="34" spans="1:43" s="278" customFormat="1" ht="21.95" customHeight="1">
      <c r="B34" s="277"/>
      <c r="C34" s="39"/>
      <c r="N34" s="587"/>
      <c r="AN34" s="277"/>
      <c r="AO34" s="276"/>
      <c r="AP34" s="276"/>
      <c r="AQ34" s="276"/>
    </row>
    <row r="35" spans="1:43" s="278" customFormat="1" ht="21.95" customHeight="1">
      <c r="B35" s="277" t="s">
        <v>2005</v>
      </c>
      <c r="D35" s="40"/>
      <c r="N35" s="587"/>
      <c r="AN35" s="277"/>
      <c r="AO35" s="276"/>
      <c r="AP35" s="276"/>
      <c r="AQ35" s="276"/>
    </row>
    <row r="36" spans="1:43" s="278" customFormat="1" ht="21.95" customHeight="1">
      <c r="A36" s="277"/>
      <c r="B36" s="589" t="s">
        <v>2016</v>
      </c>
      <c r="D36" s="40"/>
      <c r="N36" s="587"/>
      <c r="AN36" s="277"/>
      <c r="AO36" s="276"/>
      <c r="AP36" s="276"/>
      <c r="AQ36" s="276"/>
    </row>
    <row r="37" spans="1:43" s="278" customFormat="1" ht="21.95" customHeight="1">
      <c r="A37" s="102" t="s">
        <v>2200</v>
      </c>
      <c r="B37" s="39"/>
      <c r="D37" s="40"/>
      <c r="N37" s="587"/>
      <c r="AN37" s="277"/>
      <c r="AO37" s="276"/>
      <c r="AP37" s="276"/>
      <c r="AQ37" s="276"/>
    </row>
    <row r="38" spans="1:43" s="278" customFormat="1" ht="21.95" customHeight="1">
      <c r="A38" s="102" t="s">
        <v>2017</v>
      </c>
      <c r="B38" s="39"/>
      <c r="D38" s="40"/>
      <c r="N38" s="587"/>
      <c r="AN38" s="277"/>
      <c r="AO38" s="276"/>
      <c r="AP38" s="276"/>
      <c r="AQ38" s="276"/>
    </row>
    <row r="39" spans="1:43" s="278" customFormat="1" ht="21.95" customHeight="1">
      <c r="A39" s="102" t="s">
        <v>2416</v>
      </c>
      <c r="B39" s="39"/>
      <c r="D39" s="40"/>
      <c r="N39" s="587"/>
      <c r="AN39" s="277"/>
      <c r="AO39" s="276"/>
      <c r="AP39" s="276"/>
      <c r="AQ39" s="276"/>
    </row>
    <row r="40" spans="1:43" s="278" customFormat="1" ht="21.95" customHeight="1">
      <c r="A40" s="102" t="s">
        <v>2417</v>
      </c>
      <c r="B40" s="39"/>
      <c r="D40" s="40"/>
      <c r="N40" s="587"/>
      <c r="AN40" s="277"/>
      <c r="AO40" s="276"/>
      <c r="AP40" s="276"/>
      <c r="AQ40" s="276"/>
    </row>
    <row r="41" spans="1:43" s="278" customFormat="1" ht="21.95" customHeight="1">
      <c r="A41" s="102" t="s">
        <v>2018</v>
      </c>
      <c r="B41" s="39"/>
      <c r="D41" s="40"/>
      <c r="N41" s="587"/>
      <c r="AN41" s="277"/>
      <c r="AO41" s="276"/>
      <c r="AP41" s="276"/>
      <c r="AQ41" s="276"/>
    </row>
    <row r="42" spans="1:43" s="278" customFormat="1" ht="21.95" customHeight="1">
      <c r="A42" s="102" t="s">
        <v>2418</v>
      </c>
      <c r="B42" s="39"/>
      <c r="D42" s="40"/>
      <c r="N42" s="587"/>
      <c r="AN42" s="277"/>
      <c r="AO42" s="276"/>
      <c r="AP42" s="276"/>
      <c r="AQ42" s="276"/>
    </row>
    <row r="43" spans="1:43" s="278" customFormat="1" ht="21.95" customHeight="1">
      <c r="A43" s="1503" t="s">
        <v>2201</v>
      </c>
      <c r="B43" s="1503"/>
      <c r="C43" s="1503"/>
      <c r="D43" s="1503"/>
      <c r="E43" s="1503"/>
      <c r="F43" s="1503"/>
      <c r="G43" s="1503"/>
      <c r="H43" s="1503"/>
      <c r="I43" s="1503"/>
      <c r="J43" s="1503"/>
      <c r="K43" s="1503"/>
      <c r="N43" s="587"/>
      <c r="AN43" s="277"/>
      <c r="AO43" s="276"/>
      <c r="AP43" s="276"/>
      <c r="AQ43" s="276"/>
    </row>
    <row r="44" spans="1:43" s="278" customFormat="1" ht="21.95" customHeight="1">
      <c r="A44" s="278" t="s">
        <v>2019</v>
      </c>
      <c r="B44" s="277"/>
      <c r="C44" s="39"/>
      <c r="N44" s="587"/>
      <c r="AN44" s="277"/>
      <c r="AO44" s="276"/>
      <c r="AP44" s="276"/>
      <c r="AQ44" s="276"/>
    </row>
    <row r="45" spans="1:43" s="278" customFormat="1" ht="21.95" customHeight="1">
      <c r="A45" s="277"/>
      <c r="B45" s="39" t="s">
        <v>2007</v>
      </c>
      <c r="N45" s="587"/>
      <c r="AN45" s="277"/>
      <c r="AO45" s="276"/>
      <c r="AP45" s="276"/>
      <c r="AQ45" s="276"/>
    </row>
    <row r="46" spans="1:43" ht="21.95" customHeight="1">
      <c r="B46" s="41" t="s">
        <v>500</v>
      </c>
      <c r="C46" s="1"/>
      <c r="X46" s="1" t="s">
        <v>208</v>
      </c>
      <c r="AN46" s="1" t="s">
        <v>338</v>
      </c>
      <c r="AO46"/>
      <c r="AP46"/>
    </row>
    <row r="47" spans="1:43" ht="21.95" customHeight="1">
      <c r="B47" s="41"/>
      <c r="C47" s="1" t="s">
        <v>501</v>
      </c>
      <c r="AO47"/>
      <c r="AP47"/>
    </row>
    <row r="48" spans="1:43" ht="21.95" customHeight="1">
      <c r="B48" s="41" t="s">
        <v>498</v>
      </c>
      <c r="C48" s="1"/>
      <c r="AA48" s="1" t="s">
        <v>324</v>
      </c>
      <c r="AN48" s="1" t="s">
        <v>339</v>
      </c>
      <c r="AO48"/>
      <c r="AP48"/>
    </row>
    <row r="49" spans="2:46" ht="21.95" customHeight="1">
      <c r="B49" s="41"/>
      <c r="C49" s="1" t="s">
        <v>499</v>
      </c>
      <c r="X49" s="1" t="s">
        <v>209</v>
      </c>
      <c r="AM49" s="2" t="s">
        <v>340</v>
      </c>
      <c r="AN49" s="41"/>
      <c r="AO49" s="41"/>
      <c r="AP49" s="41"/>
      <c r="AQ49" s="41"/>
    </row>
    <row r="50" spans="2:46" ht="21.95" customHeight="1">
      <c r="B50" s="41" t="s">
        <v>502</v>
      </c>
      <c r="C50" s="1"/>
      <c r="AA50" s="1" t="s">
        <v>325</v>
      </c>
      <c r="AN50" s="2" t="s">
        <v>337</v>
      </c>
    </row>
    <row r="51" spans="2:46" ht="21.95" customHeight="1">
      <c r="B51" s="41"/>
      <c r="C51" s="1" t="s">
        <v>503</v>
      </c>
      <c r="X51" s="1" t="s">
        <v>210</v>
      </c>
      <c r="AM51" s="41"/>
      <c r="AN51" s="1" t="s">
        <v>341</v>
      </c>
      <c r="AO51"/>
      <c r="AP51"/>
      <c r="AQ51"/>
    </row>
    <row r="52" spans="2:46" ht="21.95" customHeight="1">
      <c r="B52" s="41" t="s">
        <v>2020</v>
      </c>
      <c r="C52" s="1"/>
      <c r="AA52" s="1" t="s">
        <v>326</v>
      </c>
      <c r="AM52" s="41"/>
      <c r="AN52" s="1" t="s">
        <v>342</v>
      </c>
      <c r="AO52"/>
      <c r="AP52"/>
    </row>
    <row r="53" spans="2:46" ht="21.95" customHeight="1">
      <c r="B53" s="41"/>
      <c r="C53" s="278" t="s">
        <v>2021</v>
      </c>
      <c r="X53" s="1" t="s">
        <v>211</v>
      </c>
      <c r="AM53" s="41"/>
      <c r="AN53" s="1" t="s">
        <v>343</v>
      </c>
      <c r="AO53"/>
      <c r="AP53"/>
    </row>
    <row r="54" spans="2:46" ht="21.95" customHeight="1">
      <c r="B54" s="41" t="s">
        <v>504</v>
      </c>
      <c r="C54" s="1"/>
      <c r="X54" s="1" t="s">
        <v>212</v>
      </c>
      <c r="AM54" s="41"/>
      <c r="AN54" s="1" t="s">
        <v>344</v>
      </c>
      <c r="AO54"/>
      <c r="AP54"/>
      <c r="AQ54"/>
    </row>
    <row r="55" spans="2:46" ht="21.95" customHeight="1">
      <c r="B55" s="41"/>
      <c r="C55" s="1" t="s">
        <v>505</v>
      </c>
      <c r="AA55" s="39" t="s">
        <v>307</v>
      </c>
      <c r="AM55" s="41"/>
      <c r="AN55" s="1" t="s">
        <v>345</v>
      </c>
      <c r="AO55"/>
      <c r="AP55"/>
    </row>
    <row r="56" spans="2:46" ht="21.95" customHeight="1">
      <c r="B56" s="41" t="s">
        <v>2022</v>
      </c>
      <c r="C56" s="1"/>
      <c r="AB56" s="39" t="s">
        <v>327</v>
      </c>
      <c r="AM56" s="2" t="s">
        <v>346</v>
      </c>
      <c r="AN56" s="41"/>
      <c r="AO56" s="41"/>
      <c r="AP56" s="41"/>
      <c r="AQ56" s="41"/>
    </row>
    <row r="57" spans="2:46" ht="21.95" customHeight="1">
      <c r="B57" s="41"/>
      <c r="C57" s="278" t="s">
        <v>2023</v>
      </c>
      <c r="AB57" s="41" t="s">
        <v>214</v>
      </c>
      <c r="AM57" s="41"/>
      <c r="AN57" s="2" t="s">
        <v>337</v>
      </c>
      <c r="AO57" s="41"/>
      <c r="AP57" s="41"/>
      <c r="AQ57" s="41"/>
    </row>
    <row r="58" spans="2:46" ht="21.95" customHeight="1">
      <c r="B58" s="41" t="s">
        <v>506</v>
      </c>
      <c r="C58" s="1"/>
      <c r="AB58" s="39" t="s">
        <v>328</v>
      </c>
      <c r="AM58" s="41"/>
      <c r="AN58" s="1" t="s">
        <v>347</v>
      </c>
      <c r="AO58"/>
      <c r="AP58"/>
      <c r="AQ58"/>
    </row>
    <row r="59" spans="2:46" ht="21.95" customHeight="1">
      <c r="B59" s="39" t="s">
        <v>2008</v>
      </c>
      <c r="C59" s="1"/>
      <c r="AB59" s="1" t="s">
        <v>215</v>
      </c>
      <c r="AM59" s="41"/>
      <c r="AN59" s="1" t="s">
        <v>348</v>
      </c>
      <c r="AO59"/>
      <c r="AP59"/>
    </row>
    <row r="60" spans="2:46" ht="21.95" customHeight="1">
      <c r="B60" s="41" t="s">
        <v>507</v>
      </c>
      <c r="C60" s="1"/>
      <c r="X60" s="1" t="s">
        <v>216</v>
      </c>
      <c r="AM60" s="41"/>
      <c r="AN60" s="1500" t="s">
        <v>349</v>
      </c>
      <c r="AO60" s="1500"/>
      <c r="AP60" s="1500"/>
      <c r="AQ60" s="1500"/>
      <c r="AR60" s="1500"/>
      <c r="AS60" s="1500"/>
      <c r="AT60" s="1500"/>
    </row>
    <row r="61" spans="2:46" ht="21.95" customHeight="1">
      <c r="B61" s="41" t="s">
        <v>2024</v>
      </c>
      <c r="C61" s="1"/>
      <c r="X61" s="1" t="s">
        <v>217</v>
      </c>
      <c r="AM61" s="41"/>
      <c r="AN61" s="1" t="s">
        <v>350</v>
      </c>
      <c r="AO61"/>
      <c r="AP61"/>
    </row>
    <row r="62" spans="2:46" ht="21.95" customHeight="1">
      <c r="B62" s="41"/>
      <c r="C62" s="278" t="s">
        <v>2025</v>
      </c>
      <c r="AB62" s="1" t="s">
        <v>218</v>
      </c>
      <c r="AM62" s="41"/>
      <c r="AN62" s="1" t="s">
        <v>351</v>
      </c>
      <c r="AO62"/>
      <c r="AP62"/>
    </row>
    <row r="63" spans="2:46" ht="21.95" customHeight="1">
      <c r="B63" s="41" t="s">
        <v>508</v>
      </c>
      <c r="C63" s="1" t="s">
        <v>510</v>
      </c>
      <c r="AB63" s="1" t="s">
        <v>219</v>
      </c>
      <c r="AM63" s="2" t="s">
        <v>352</v>
      </c>
      <c r="AN63" s="41"/>
      <c r="AO63" s="41"/>
      <c r="AP63" s="41"/>
      <c r="AQ63" s="41"/>
      <c r="AR63" s="41"/>
      <c r="AS63" s="41"/>
      <c r="AT63" s="41"/>
    </row>
    <row r="64" spans="2:46" ht="21.95" customHeight="1">
      <c r="B64" s="41"/>
      <c r="C64" s="1" t="s">
        <v>511</v>
      </c>
      <c r="X64" s="1" t="s">
        <v>220</v>
      </c>
      <c r="AM64" s="41"/>
      <c r="AN64" s="2" t="s">
        <v>337</v>
      </c>
      <c r="AO64" s="41"/>
      <c r="AP64" s="41"/>
      <c r="AQ64" s="41"/>
      <c r="AR64" s="41"/>
      <c r="AS64" s="41"/>
      <c r="AT64" s="41"/>
    </row>
    <row r="65" spans="2:46" ht="21.95" customHeight="1">
      <c r="B65" s="54" t="s">
        <v>509</v>
      </c>
      <c r="C65" s="278" t="s">
        <v>2026</v>
      </c>
      <c r="AB65" s="1" t="s">
        <v>221</v>
      </c>
      <c r="AM65" s="41"/>
      <c r="AN65" s="1" t="s">
        <v>353</v>
      </c>
      <c r="AO65"/>
      <c r="AP65"/>
      <c r="AQ65"/>
      <c r="AR65" s="41"/>
      <c r="AS65" s="41"/>
      <c r="AT65" s="41"/>
    </row>
    <row r="66" spans="2:46" ht="21.95" customHeight="1">
      <c r="B66" s="54"/>
      <c r="C66" s="278" t="s">
        <v>2027</v>
      </c>
      <c r="AB66" s="39" t="s">
        <v>329</v>
      </c>
      <c r="AM66" s="41"/>
      <c r="AN66" s="1" t="s">
        <v>354</v>
      </c>
      <c r="AO66"/>
      <c r="AP66"/>
      <c r="AR66" s="41"/>
      <c r="AS66" s="41"/>
      <c r="AT66" s="41"/>
    </row>
    <row r="67" spans="2:46" s="278" customFormat="1" ht="21.95" customHeight="1">
      <c r="B67" s="54"/>
      <c r="AB67" s="39"/>
      <c r="AM67" s="41"/>
      <c r="AO67" s="276"/>
      <c r="AP67" s="276"/>
      <c r="AR67" s="41"/>
      <c r="AS67" s="41"/>
      <c r="AT67" s="41"/>
    </row>
    <row r="68" spans="2:46" s="278" customFormat="1" ht="21.95" customHeight="1">
      <c r="B68" s="54"/>
      <c r="AB68" s="39"/>
      <c r="AM68" s="41"/>
      <c r="AO68" s="276"/>
      <c r="AP68" s="276"/>
      <c r="AR68" s="41"/>
      <c r="AS68" s="41"/>
      <c r="AT68" s="41"/>
    </row>
    <row r="69" spans="2:46" ht="21.95" customHeight="1">
      <c r="B69" s="54" t="s">
        <v>512</v>
      </c>
      <c r="C69" s="1" t="s">
        <v>531</v>
      </c>
      <c r="AB69" s="1" t="s">
        <v>222</v>
      </c>
      <c r="AM69" s="41"/>
      <c r="AN69" s="1" t="s">
        <v>355</v>
      </c>
      <c r="AO69"/>
      <c r="AP69"/>
      <c r="AR69" s="41"/>
      <c r="AS69" s="41"/>
      <c r="AT69" s="41"/>
    </row>
    <row r="70" spans="2:46" ht="21.95" customHeight="1">
      <c r="B70" s="41"/>
      <c r="C70" s="1" t="s">
        <v>532</v>
      </c>
      <c r="X70" s="1" t="s">
        <v>223</v>
      </c>
      <c r="AM70" s="2" t="s">
        <v>356</v>
      </c>
      <c r="AN70" s="41"/>
      <c r="AO70" s="41"/>
      <c r="AP70" s="41"/>
      <c r="AQ70" s="41"/>
      <c r="AR70" s="41"/>
      <c r="AS70" s="41"/>
      <c r="AT70" s="41"/>
    </row>
    <row r="71" spans="2:46" ht="21.95" customHeight="1">
      <c r="B71" s="54" t="s">
        <v>513</v>
      </c>
      <c r="C71" s="1" t="s">
        <v>533</v>
      </c>
      <c r="AB71" s="1" t="s">
        <v>224</v>
      </c>
      <c r="AM71" s="41"/>
      <c r="AN71" s="2" t="s">
        <v>337</v>
      </c>
      <c r="AO71" s="41"/>
      <c r="AP71" s="41"/>
      <c r="AQ71" s="41"/>
      <c r="AR71" s="41"/>
      <c r="AS71" s="41"/>
      <c r="AT71" s="41"/>
    </row>
    <row r="72" spans="2:46" ht="21.95" customHeight="1">
      <c r="B72" s="54"/>
      <c r="C72" s="1" t="s">
        <v>534</v>
      </c>
      <c r="AA72" s="39" t="s">
        <v>308</v>
      </c>
      <c r="AM72" s="41"/>
      <c r="AN72" s="1" t="s">
        <v>357</v>
      </c>
      <c r="AO72"/>
      <c r="AP72"/>
      <c r="AQ72"/>
      <c r="AR72" s="41"/>
      <c r="AS72" s="41"/>
      <c r="AT72" s="41"/>
    </row>
    <row r="73" spans="2:46" ht="21.95" customHeight="1">
      <c r="B73" s="277" t="s">
        <v>2009</v>
      </c>
      <c r="C73" s="1"/>
      <c r="AB73" s="39" t="s">
        <v>330</v>
      </c>
      <c r="AM73" s="2" t="s">
        <v>358</v>
      </c>
      <c r="AN73" s="41"/>
      <c r="AO73" s="41"/>
      <c r="AP73" s="41"/>
      <c r="AQ73" s="41"/>
      <c r="AR73" s="41"/>
      <c r="AS73" s="41"/>
      <c r="AT73" s="41"/>
    </row>
    <row r="74" spans="2:46" ht="21.95" customHeight="1">
      <c r="B74" s="54" t="s">
        <v>515</v>
      </c>
      <c r="C74" s="1" t="s">
        <v>516</v>
      </c>
      <c r="AB74" s="41"/>
      <c r="AC74" s="1" t="s">
        <v>309</v>
      </c>
      <c r="AM74" s="41"/>
      <c r="AN74" s="2" t="s">
        <v>337</v>
      </c>
      <c r="AO74" s="41"/>
      <c r="AP74" s="41"/>
      <c r="AQ74" s="41"/>
      <c r="AR74" s="41"/>
      <c r="AS74" s="41"/>
      <c r="AT74" s="41"/>
    </row>
    <row r="75" spans="2:46" ht="21.95" customHeight="1">
      <c r="B75" s="54" t="s">
        <v>521</v>
      </c>
      <c r="C75" s="1" t="s">
        <v>517</v>
      </c>
      <c r="AB75" s="41"/>
      <c r="AC75" s="1" t="s">
        <v>310</v>
      </c>
      <c r="AM75" s="41"/>
      <c r="AN75" s="1" t="s">
        <v>359</v>
      </c>
      <c r="AO75"/>
      <c r="AP75"/>
      <c r="AQ75"/>
      <c r="AR75" s="41"/>
      <c r="AS75" s="41"/>
      <c r="AT75" s="41"/>
    </row>
    <row r="76" spans="2:46" ht="21.95" customHeight="1">
      <c r="B76" s="54" t="s">
        <v>522</v>
      </c>
      <c r="C76" s="1" t="s">
        <v>518</v>
      </c>
      <c r="AB76" s="41"/>
      <c r="AC76" s="1" t="s">
        <v>311</v>
      </c>
      <c r="AM76" s="41"/>
      <c r="AN76" s="1" t="s">
        <v>360</v>
      </c>
      <c r="AO76"/>
      <c r="AP76"/>
    </row>
    <row r="77" spans="2:46" ht="21.95" customHeight="1">
      <c r="B77" s="54" t="s">
        <v>509</v>
      </c>
      <c r="C77" s="1" t="s">
        <v>519</v>
      </c>
      <c r="AB77" s="39" t="s">
        <v>331</v>
      </c>
      <c r="AM77" s="41"/>
      <c r="AN77" s="1" t="s">
        <v>361</v>
      </c>
      <c r="AO77"/>
      <c r="AQ77"/>
    </row>
    <row r="78" spans="2:46" ht="21.95" customHeight="1">
      <c r="B78" s="54" t="s">
        <v>512</v>
      </c>
      <c r="C78" s="1" t="s">
        <v>520</v>
      </c>
      <c r="AC78" s="1" t="s">
        <v>312</v>
      </c>
      <c r="AM78" s="41"/>
      <c r="AN78" s="41"/>
      <c r="AO78" s="41"/>
      <c r="AP78" s="41"/>
      <c r="AQ78" s="41"/>
    </row>
    <row r="79" spans="2:46" ht="21.95" customHeight="1">
      <c r="B79" s="101" t="s">
        <v>2010</v>
      </c>
      <c r="C79" s="1"/>
      <c r="AC79" s="1" t="s">
        <v>314</v>
      </c>
      <c r="AM79" s="41"/>
      <c r="AN79" s="41"/>
      <c r="AO79" s="41"/>
      <c r="AP79" s="41"/>
      <c r="AQ79" s="41"/>
    </row>
    <row r="80" spans="2:46" ht="21.95" customHeight="1">
      <c r="B80" s="54" t="s">
        <v>515</v>
      </c>
      <c r="C80" s="1" t="s">
        <v>523</v>
      </c>
      <c r="AC80" s="1" t="s">
        <v>313</v>
      </c>
      <c r="AM80" s="41"/>
      <c r="AN80" s="41"/>
      <c r="AO80" s="41"/>
      <c r="AP80" s="41"/>
      <c r="AQ80" s="41"/>
    </row>
    <row r="81" spans="2:43" ht="21.95" customHeight="1">
      <c r="B81" s="54" t="s">
        <v>521</v>
      </c>
      <c r="C81" s="1" t="s">
        <v>524</v>
      </c>
      <c r="AC81" s="1" t="s">
        <v>315</v>
      </c>
      <c r="AM81" s="41"/>
      <c r="AN81" s="41"/>
      <c r="AO81" s="41"/>
      <c r="AP81" s="41"/>
      <c r="AQ81" s="41"/>
    </row>
    <row r="82" spans="2:43" ht="21.95" customHeight="1">
      <c r="B82" s="54" t="s">
        <v>522</v>
      </c>
      <c r="C82" s="1" t="s">
        <v>525</v>
      </c>
      <c r="AC82" s="1" t="s">
        <v>316</v>
      </c>
      <c r="AM82" s="41"/>
      <c r="AN82" s="41"/>
      <c r="AO82" s="41"/>
      <c r="AP82" s="41"/>
      <c r="AQ82" s="41"/>
    </row>
    <row r="83" spans="2:43" ht="21.95" customHeight="1">
      <c r="B83" s="54" t="s">
        <v>509</v>
      </c>
      <c r="C83" s="1" t="s">
        <v>526</v>
      </c>
      <c r="AC83" s="1" t="s">
        <v>317</v>
      </c>
      <c r="AM83" s="41"/>
      <c r="AN83" s="41"/>
      <c r="AO83" s="41"/>
      <c r="AP83" s="41"/>
      <c r="AQ83" s="41"/>
    </row>
    <row r="84" spans="2:43" ht="21.95" customHeight="1">
      <c r="B84" s="54" t="s">
        <v>512</v>
      </c>
      <c r="C84" s="1" t="s">
        <v>527</v>
      </c>
      <c r="AC84" s="1" t="s">
        <v>318</v>
      </c>
      <c r="AM84" s="41"/>
      <c r="AN84" s="41"/>
      <c r="AO84" s="41"/>
      <c r="AP84" s="41"/>
      <c r="AQ84" s="41"/>
    </row>
    <row r="85" spans="2:43" ht="21.95" customHeight="1">
      <c r="B85" s="277" t="s">
        <v>2011</v>
      </c>
      <c r="C85" s="1"/>
      <c r="AC85" s="1" t="s">
        <v>319</v>
      </c>
      <c r="AM85" s="41"/>
      <c r="AN85" s="41"/>
      <c r="AO85" s="41"/>
      <c r="AP85" s="41"/>
      <c r="AQ85" s="41"/>
    </row>
    <row r="86" spans="2:43" ht="21.95" customHeight="1">
      <c r="B86" s="54" t="s">
        <v>515</v>
      </c>
      <c r="C86" s="1" t="s">
        <v>574</v>
      </c>
      <c r="AB86" s="39" t="s">
        <v>332</v>
      </c>
      <c r="AM86" s="41"/>
      <c r="AN86" s="41"/>
      <c r="AO86" s="41"/>
      <c r="AP86" s="41"/>
      <c r="AQ86" s="41"/>
    </row>
    <row r="87" spans="2:43" ht="21.95" customHeight="1">
      <c r="B87" s="54" t="s">
        <v>521</v>
      </c>
      <c r="C87" s="102" t="s">
        <v>575</v>
      </c>
      <c r="AB87" s="41"/>
      <c r="AC87" s="1" t="s">
        <v>320</v>
      </c>
      <c r="AM87" s="41"/>
      <c r="AN87" s="41"/>
      <c r="AO87" s="41"/>
      <c r="AP87" s="41"/>
      <c r="AQ87" s="41"/>
    </row>
    <row r="88" spans="2:43" ht="21.95" customHeight="1">
      <c r="B88" s="41"/>
      <c r="C88" s="1" t="s">
        <v>530</v>
      </c>
      <c r="AB88" s="39" t="s">
        <v>333</v>
      </c>
      <c r="AM88" s="41"/>
      <c r="AN88" s="41"/>
      <c r="AO88" s="41"/>
      <c r="AP88" s="41"/>
      <c r="AQ88" s="41"/>
    </row>
    <row r="89" spans="2:43" ht="21.95" customHeight="1">
      <c r="B89" s="54" t="s">
        <v>522</v>
      </c>
      <c r="C89" s="102" t="s">
        <v>528</v>
      </c>
      <c r="AB89" s="41"/>
      <c r="AC89" s="1" t="s">
        <v>321</v>
      </c>
      <c r="AM89" s="41"/>
      <c r="AN89" s="41"/>
      <c r="AO89" s="41"/>
      <c r="AP89" s="41"/>
      <c r="AQ89" s="41"/>
    </row>
    <row r="90" spans="2:43" ht="21.95" customHeight="1">
      <c r="B90" s="54" t="s">
        <v>509</v>
      </c>
      <c r="C90" s="1" t="s">
        <v>576</v>
      </c>
      <c r="AB90" s="39" t="s">
        <v>334</v>
      </c>
    </row>
    <row r="91" spans="2:43" ht="21.95" customHeight="1">
      <c r="B91" s="54" t="s">
        <v>512</v>
      </c>
      <c r="C91" s="1" t="s">
        <v>577</v>
      </c>
      <c r="AB91" s="1" t="s">
        <v>225</v>
      </c>
      <c r="AC91" s="1" t="s">
        <v>322</v>
      </c>
    </row>
    <row r="92" spans="2:43" ht="21.95" customHeight="1">
      <c r="B92" s="54" t="s">
        <v>513</v>
      </c>
      <c r="C92" s="1" t="s">
        <v>529</v>
      </c>
    </row>
    <row r="93" spans="2:43" ht="21.95" customHeight="1">
      <c r="B93" s="277" t="s">
        <v>2012</v>
      </c>
      <c r="C93" s="1"/>
    </row>
    <row r="94" spans="2:43" ht="21.95" customHeight="1">
      <c r="B94" s="54" t="s">
        <v>515</v>
      </c>
      <c r="C94" s="1" t="s">
        <v>535</v>
      </c>
    </row>
    <row r="95" spans="2:43" ht="21.95" customHeight="1">
      <c r="B95" s="54" t="s">
        <v>521</v>
      </c>
      <c r="C95" s="1" t="s">
        <v>536</v>
      </c>
    </row>
    <row r="96" spans="2:43" ht="21.95" customHeight="1">
      <c r="B96" s="54" t="s">
        <v>522</v>
      </c>
      <c r="C96" s="1" t="s">
        <v>578</v>
      </c>
    </row>
    <row r="97" spans="1:11" ht="21.95" customHeight="1">
      <c r="B97" s="54" t="s">
        <v>509</v>
      </c>
      <c r="C97" s="1" t="s">
        <v>537</v>
      </c>
    </row>
    <row r="98" spans="1:11" ht="21.95" customHeight="1">
      <c r="B98" s="54" t="s">
        <v>512</v>
      </c>
      <c r="C98" s="1" t="s">
        <v>538</v>
      </c>
    </row>
    <row r="99" spans="1:11" ht="21.95" customHeight="1">
      <c r="B99" s="54" t="s">
        <v>513</v>
      </c>
      <c r="C99" s="1" t="s">
        <v>539</v>
      </c>
    </row>
    <row r="100" spans="1:11" ht="21.95" customHeight="1">
      <c r="B100" s="54" t="s">
        <v>514</v>
      </c>
      <c r="C100" s="1" t="s">
        <v>540</v>
      </c>
    </row>
    <row r="101" spans="1:11" ht="21.95" customHeight="1">
      <c r="B101" s="54" t="s">
        <v>542</v>
      </c>
      <c r="C101" s="1" t="s">
        <v>541</v>
      </c>
    </row>
    <row r="102" spans="1:11" ht="21.95" customHeight="1">
      <c r="C102" s="54"/>
    </row>
    <row r="103" spans="1:11" ht="21.95" customHeight="1">
      <c r="B103" s="277" t="s">
        <v>2123</v>
      </c>
    </row>
    <row r="104" spans="1:11" s="278" customFormat="1" ht="21.95" customHeight="1">
      <c r="A104" s="555"/>
      <c r="B104" s="548" t="s">
        <v>2028</v>
      </c>
      <c r="C104" s="590"/>
      <c r="D104" s="590"/>
      <c r="E104" s="590"/>
      <c r="F104" s="590"/>
      <c r="G104" s="590"/>
      <c r="H104" s="590"/>
      <c r="I104" s="590"/>
      <c r="J104" s="590"/>
      <c r="K104" s="590"/>
    </row>
    <row r="105" spans="1:11" s="278" customFormat="1" ht="21.95" customHeight="1">
      <c r="A105" s="592" t="s">
        <v>2419</v>
      </c>
      <c r="B105" s="548"/>
      <c r="C105" s="467"/>
      <c r="D105" s="548"/>
      <c r="E105" s="548"/>
      <c r="F105" s="548"/>
      <c r="G105" s="548"/>
      <c r="H105" s="548"/>
      <c r="I105" s="548"/>
      <c r="J105" s="548"/>
      <c r="K105" s="548"/>
    </row>
    <row r="106" spans="1:11" s="278" customFormat="1" ht="21.95" customHeight="1">
      <c r="A106" s="592" t="s">
        <v>2029</v>
      </c>
      <c r="B106" s="548"/>
      <c r="C106" s="467"/>
      <c r="D106" s="548"/>
      <c r="E106" s="548"/>
      <c r="F106" s="548"/>
      <c r="G106" s="548"/>
      <c r="H106" s="548"/>
      <c r="I106" s="548"/>
      <c r="J106" s="548"/>
      <c r="K106" s="548"/>
    </row>
    <row r="107" spans="1:11" s="278" customFormat="1" ht="21.95" customHeight="1">
      <c r="A107" s="592" t="s">
        <v>2030</v>
      </c>
      <c r="B107" s="590"/>
      <c r="C107" s="590"/>
      <c r="D107" s="590"/>
      <c r="E107" s="590"/>
      <c r="F107" s="590"/>
      <c r="G107" s="590"/>
      <c r="H107" s="590"/>
      <c r="I107" s="590"/>
      <c r="J107" s="590"/>
      <c r="K107" s="590"/>
    </row>
    <row r="108" spans="1:11" s="278" customFormat="1" ht="21.95" customHeight="1">
      <c r="A108" s="592" t="s">
        <v>2031</v>
      </c>
      <c r="B108" s="548"/>
      <c r="C108" s="467"/>
      <c r="D108" s="548"/>
      <c r="E108" s="548"/>
      <c r="F108" s="548"/>
      <c r="G108" s="548"/>
      <c r="H108" s="548"/>
      <c r="I108" s="548"/>
      <c r="J108" s="548"/>
      <c r="K108" s="548"/>
    </row>
    <row r="109" spans="1:11" s="278" customFormat="1" ht="21.95" customHeight="1">
      <c r="A109" s="548" t="s">
        <v>2032</v>
      </c>
      <c r="B109" s="548"/>
      <c r="C109" s="467"/>
      <c r="D109" s="548"/>
      <c r="E109" s="548"/>
      <c r="F109" s="548"/>
      <c r="G109" s="548"/>
      <c r="H109" s="548"/>
      <c r="I109" s="548"/>
      <c r="J109" s="548"/>
      <c r="K109" s="548"/>
    </row>
    <row r="110" spans="1:11" s="278" customFormat="1" ht="21.95" customHeight="1">
      <c r="A110" s="592" t="s">
        <v>2033</v>
      </c>
      <c r="B110" s="590"/>
      <c r="C110" s="590"/>
      <c r="D110" s="590"/>
      <c r="E110" s="590"/>
      <c r="F110" s="590"/>
      <c r="G110" s="590"/>
      <c r="H110" s="590"/>
      <c r="I110" s="590"/>
      <c r="J110" s="590"/>
      <c r="K110" s="590"/>
    </row>
    <row r="111" spans="1:11" s="278" customFormat="1" ht="21.95" customHeight="1">
      <c r="A111" s="548" t="s">
        <v>2034</v>
      </c>
      <c r="B111" s="590"/>
      <c r="C111" s="590"/>
      <c r="D111" s="590"/>
      <c r="E111" s="590"/>
      <c r="F111" s="590"/>
      <c r="G111" s="590"/>
      <c r="H111" s="590"/>
      <c r="I111" s="590"/>
      <c r="J111" s="590"/>
      <c r="K111" s="590"/>
    </row>
    <row r="112" spans="1:11" s="278" customFormat="1" ht="21.95" customHeight="1">
      <c r="A112" s="548" t="s">
        <v>2035</v>
      </c>
      <c r="B112" s="590"/>
      <c r="C112" s="590"/>
      <c r="D112" s="590"/>
      <c r="E112" s="590"/>
      <c r="F112" s="590"/>
      <c r="G112" s="590"/>
      <c r="H112" s="590"/>
      <c r="I112" s="590"/>
      <c r="J112" s="590"/>
      <c r="K112" s="590"/>
    </row>
    <row r="113" spans="1:11" s="278" customFormat="1" ht="21.95" customHeight="1">
      <c r="A113" s="278" t="s">
        <v>2036</v>
      </c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</row>
    <row r="114" spans="1:11" s="278" customFormat="1" ht="21.95" customHeight="1">
      <c r="A114" s="277"/>
      <c r="B114" s="590"/>
      <c r="C114" s="278" t="s">
        <v>2037</v>
      </c>
      <c r="D114" s="590"/>
      <c r="E114" s="590"/>
      <c r="F114" s="590"/>
      <c r="G114" s="590"/>
      <c r="H114" s="590"/>
      <c r="I114" s="590"/>
      <c r="J114" s="590"/>
      <c r="K114" s="590"/>
    </row>
    <row r="115" spans="1:11" s="278" customFormat="1" ht="21.95" customHeight="1">
      <c r="A115" s="278" t="s">
        <v>2038</v>
      </c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</row>
    <row r="116" spans="1:11" s="278" customFormat="1" ht="21.95" customHeight="1">
      <c r="A116" s="278" t="s">
        <v>2039</v>
      </c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</row>
    <row r="117" spans="1:11" s="278" customFormat="1" ht="21.95" customHeight="1">
      <c r="A117" s="277"/>
      <c r="B117" s="590"/>
      <c r="C117" s="278" t="s">
        <v>2040</v>
      </c>
      <c r="D117" s="590"/>
      <c r="E117" s="590"/>
      <c r="F117" s="590"/>
      <c r="G117" s="590"/>
      <c r="H117" s="590"/>
      <c r="I117" s="590"/>
      <c r="J117" s="590"/>
      <c r="K117" s="590"/>
    </row>
    <row r="118" spans="1:11" s="278" customFormat="1" ht="21.95" customHeight="1">
      <c r="A118" s="278" t="s">
        <v>2041</v>
      </c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</row>
    <row r="119" spans="1:11" s="278" customFormat="1" ht="21.95" customHeight="1">
      <c r="A119" s="277"/>
      <c r="B119" s="590"/>
      <c r="C119" s="278" t="s">
        <v>2042</v>
      </c>
      <c r="D119" s="590"/>
      <c r="E119" s="590"/>
      <c r="F119" s="590"/>
      <c r="G119" s="590"/>
      <c r="H119" s="590"/>
      <c r="I119" s="590"/>
      <c r="J119" s="590"/>
      <c r="K119" s="590"/>
    </row>
    <row r="120" spans="1:11" s="278" customFormat="1" ht="21.95" customHeight="1">
      <c r="A120" s="278" t="s">
        <v>2043</v>
      </c>
      <c r="B120" s="590"/>
      <c r="D120" s="590"/>
      <c r="E120" s="590"/>
      <c r="F120" s="590"/>
      <c r="G120" s="590"/>
      <c r="H120" s="590"/>
      <c r="I120" s="590"/>
      <c r="J120" s="590"/>
      <c r="K120" s="590"/>
    </row>
    <row r="121" spans="1:11" s="278" customFormat="1" ht="21.95" customHeight="1">
      <c r="A121" s="278" t="s">
        <v>2044</v>
      </c>
      <c r="B121" s="590"/>
      <c r="D121" s="590"/>
      <c r="E121" s="590"/>
      <c r="F121" s="590"/>
      <c r="G121" s="590"/>
      <c r="H121" s="590"/>
      <c r="I121" s="590"/>
      <c r="J121" s="590"/>
      <c r="K121" s="590"/>
    </row>
    <row r="122" spans="1:11" s="278" customFormat="1" ht="21.95" customHeight="1">
      <c r="A122" s="277"/>
      <c r="B122" s="590"/>
      <c r="C122" s="278" t="s">
        <v>2045</v>
      </c>
      <c r="D122" s="590"/>
      <c r="E122" s="590"/>
      <c r="F122" s="590"/>
      <c r="G122" s="590"/>
      <c r="H122" s="590"/>
      <c r="I122" s="590"/>
      <c r="J122" s="590"/>
      <c r="K122" s="590"/>
    </row>
    <row r="123" spans="1:11" s="278" customFormat="1" ht="21.95" customHeight="1">
      <c r="A123" s="278" t="s">
        <v>2046</v>
      </c>
      <c r="B123" s="590"/>
      <c r="D123" s="590"/>
      <c r="E123" s="590"/>
      <c r="F123" s="590"/>
      <c r="G123" s="590"/>
      <c r="H123" s="590"/>
      <c r="I123" s="590"/>
      <c r="J123" s="590"/>
      <c r="K123" s="590"/>
    </row>
    <row r="124" spans="1:11" s="278" customFormat="1" ht="21.95" customHeight="1">
      <c r="B124" s="590"/>
      <c r="C124" s="278" t="s">
        <v>2047</v>
      </c>
      <c r="D124" s="590"/>
      <c r="E124" s="590"/>
      <c r="F124" s="590"/>
      <c r="G124" s="590"/>
      <c r="H124" s="590"/>
      <c r="I124" s="590"/>
      <c r="J124" s="590"/>
      <c r="K124" s="590"/>
    </row>
    <row r="125" spans="1:11" s="278" customFormat="1" ht="21.95" customHeight="1">
      <c r="A125" s="278" t="s">
        <v>2048</v>
      </c>
      <c r="B125" s="590"/>
      <c r="D125" s="590"/>
      <c r="E125" s="590"/>
      <c r="F125" s="590"/>
      <c r="G125" s="590"/>
      <c r="H125" s="590"/>
      <c r="I125" s="590"/>
      <c r="J125" s="590"/>
      <c r="K125" s="590"/>
    </row>
    <row r="126" spans="1:11" s="278" customFormat="1" ht="21.95" customHeight="1">
      <c r="B126" s="590"/>
      <c r="C126" s="278" t="s">
        <v>2049</v>
      </c>
      <c r="D126" s="590"/>
      <c r="E126" s="590"/>
      <c r="F126" s="590"/>
      <c r="G126" s="590"/>
      <c r="H126" s="590"/>
      <c r="I126" s="590"/>
      <c r="J126" s="590"/>
      <c r="K126" s="590"/>
    </row>
    <row r="127" spans="1:11" s="278" customFormat="1" ht="21.95" customHeight="1">
      <c r="A127" s="278" t="s">
        <v>2050</v>
      </c>
      <c r="B127" s="590"/>
      <c r="D127" s="590"/>
      <c r="E127" s="590"/>
      <c r="F127" s="590"/>
      <c r="G127" s="590"/>
      <c r="H127" s="590"/>
      <c r="I127" s="590"/>
      <c r="J127" s="590"/>
      <c r="K127" s="590"/>
    </row>
    <row r="128" spans="1:11" s="278" customFormat="1" ht="21.95" customHeight="1">
      <c r="B128" s="590"/>
      <c r="C128" s="278" t="s">
        <v>2051</v>
      </c>
      <c r="D128" s="590"/>
      <c r="E128" s="590"/>
      <c r="F128" s="590"/>
      <c r="G128" s="590"/>
      <c r="H128" s="590"/>
      <c r="I128" s="590"/>
      <c r="J128" s="590"/>
      <c r="K128" s="590"/>
    </row>
    <row r="129" spans="1:11" s="278" customFormat="1" ht="21.95" customHeight="1">
      <c r="A129" s="278" t="s">
        <v>2203</v>
      </c>
      <c r="B129" s="590"/>
      <c r="D129" s="590"/>
      <c r="E129" s="590"/>
      <c r="F129" s="590"/>
      <c r="G129" s="590"/>
      <c r="H129" s="590"/>
      <c r="I129" s="590"/>
      <c r="J129" s="590"/>
      <c r="K129" s="590"/>
    </row>
    <row r="130" spans="1:11" s="278" customFormat="1" ht="21.95" customHeight="1">
      <c r="A130" s="278" t="s">
        <v>2202</v>
      </c>
      <c r="B130" s="590"/>
      <c r="D130" s="590"/>
      <c r="E130" s="590"/>
      <c r="F130" s="590"/>
      <c r="G130" s="590"/>
      <c r="H130" s="590"/>
      <c r="I130" s="590"/>
      <c r="J130" s="590"/>
      <c r="K130" s="590"/>
    </row>
    <row r="131" spans="1:11" s="278" customFormat="1" ht="21.95" customHeight="1">
      <c r="A131" s="277"/>
      <c r="B131" s="590"/>
      <c r="C131" s="278" t="s">
        <v>2052</v>
      </c>
      <c r="D131" s="590"/>
      <c r="E131" s="590"/>
      <c r="F131" s="590"/>
      <c r="G131" s="590"/>
      <c r="H131" s="590"/>
      <c r="I131" s="590"/>
      <c r="J131" s="590"/>
      <c r="K131" s="590"/>
    </row>
    <row r="132" spans="1:11" s="278" customFormat="1" ht="21.95" customHeight="1">
      <c r="A132" s="278" t="s">
        <v>2053</v>
      </c>
      <c r="B132" s="590"/>
      <c r="D132" s="590"/>
      <c r="E132" s="590"/>
      <c r="F132" s="590"/>
      <c r="G132" s="590"/>
      <c r="H132" s="590"/>
      <c r="I132" s="590"/>
      <c r="J132" s="590"/>
      <c r="K132" s="590"/>
    </row>
    <row r="133" spans="1:11" s="278" customFormat="1" ht="21.95" customHeight="1">
      <c r="A133" s="277"/>
      <c r="B133" s="590"/>
      <c r="C133" s="278" t="s">
        <v>2054</v>
      </c>
      <c r="D133" s="590"/>
      <c r="E133" s="590"/>
      <c r="F133" s="590"/>
      <c r="G133" s="590"/>
      <c r="H133" s="590"/>
      <c r="I133" s="590"/>
      <c r="J133" s="590"/>
      <c r="K133" s="590"/>
    </row>
    <row r="134" spans="1:11" s="278" customFormat="1" ht="21.95" customHeight="1">
      <c r="A134" s="278" t="s">
        <v>2055</v>
      </c>
      <c r="B134" s="590"/>
      <c r="D134" s="590"/>
      <c r="E134" s="590"/>
      <c r="F134" s="590"/>
      <c r="G134" s="590"/>
      <c r="H134" s="590"/>
      <c r="I134" s="590"/>
      <c r="J134" s="590"/>
      <c r="K134" s="590"/>
    </row>
    <row r="135" spans="1:11" s="278" customFormat="1" ht="21.95" customHeight="1">
      <c r="A135" s="278" t="s">
        <v>2056</v>
      </c>
      <c r="B135" s="590"/>
      <c r="C135" s="590"/>
      <c r="D135" s="590"/>
      <c r="E135" s="590"/>
      <c r="F135" s="590"/>
      <c r="G135" s="590"/>
      <c r="H135" s="590"/>
      <c r="I135" s="590"/>
      <c r="J135" s="590"/>
      <c r="K135" s="590"/>
    </row>
    <row r="136" spans="1:11" s="278" customFormat="1" ht="21.95" customHeight="1">
      <c r="B136" s="590"/>
      <c r="C136" s="590"/>
      <c r="D136" s="590"/>
      <c r="E136" s="590"/>
      <c r="F136" s="590"/>
      <c r="G136" s="590"/>
      <c r="H136" s="590"/>
      <c r="I136" s="590"/>
      <c r="J136" s="590"/>
      <c r="K136" s="590"/>
    </row>
    <row r="137" spans="1:11" s="278" customFormat="1" ht="21.95" customHeight="1">
      <c r="A137" s="277"/>
      <c r="C137" s="278" t="s">
        <v>2057</v>
      </c>
    </row>
    <row r="138" spans="1:11" s="278" customFormat="1" ht="21.95" customHeight="1">
      <c r="A138" s="278" t="s">
        <v>2058</v>
      </c>
      <c r="C138" s="41"/>
    </row>
    <row r="139" spans="1:11" s="278" customFormat="1" ht="21.95" customHeight="1">
      <c r="A139" s="278" t="s">
        <v>2059</v>
      </c>
      <c r="C139" s="41"/>
    </row>
    <row r="140" spans="1:11" s="278" customFormat="1" ht="21.95" customHeight="1">
      <c r="A140" s="277"/>
      <c r="C140" s="278" t="s">
        <v>2060</v>
      </c>
    </row>
    <row r="141" spans="1:11" s="278" customFormat="1" ht="21.95" customHeight="1">
      <c r="A141" s="102" t="s">
        <v>2204</v>
      </c>
      <c r="C141" s="41"/>
    </row>
    <row r="142" spans="1:11" s="278" customFormat="1" ht="21.95" customHeight="1">
      <c r="A142" s="102" t="s">
        <v>2061</v>
      </c>
      <c r="C142" s="41"/>
    </row>
    <row r="143" spans="1:11" s="278" customFormat="1" ht="21.95" customHeight="1">
      <c r="A143" s="593" t="s">
        <v>2062</v>
      </c>
      <c r="C143" s="41"/>
    </row>
    <row r="144" spans="1:11" s="278" customFormat="1" ht="21.95" customHeight="1">
      <c r="A144" s="102" t="s">
        <v>2063</v>
      </c>
      <c r="C144" s="41"/>
    </row>
    <row r="145" spans="1:3" s="278" customFormat="1" ht="21.95" customHeight="1">
      <c r="A145" s="278" t="s">
        <v>2064</v>
      </c>
      <c r="C145" s="41"/>
    </row>
    <row r="146" spans="1:3" s="278" customFormat="1" ht="21.95" customHeight="1">
      <c r="A146" s="278" t="s">
        <v>2065</v>
      </c>
      <c r="C146" s="41"/>
    </row>
    <row r="147" spans="1:3" s="278" customFormat="1" ht="21.95" customHeight="1">
      <c r="A147" s="277"/>
      <c r="C147" s="278" t="s">
        <v>2066</v>
      </c>
    </row>
    <row r="148" spans="1:3" s="278" customFormat="1" ht="21.95" customHeight="1">
      <c r="A148" s="102" t="s">
        <v>2067</v>
      </c>
      <c r="C148" s="41"/>
    </row>
    <row r="149" spans="1:3" s="278" customFormat="1" ht="21.95" customHeight="1">
      <c r="A149" s="102" t="s">
        <v>2068</v>
      </c>
      <c r="C149" s="41"/>
    </row>
    <row r="150" spans="1:3" s="278" customFormat="1" ht="21.95" customHeight="1">
      <c r="A150" s="278" t="s">
        <v>2069</v>
      </c>
      <c r="C150" s="41"/>
    </row>
    <row r="151" spans="1:3" s="278" customFormat="1" ht="21.95" customHeight="1">
      <c r="A151" s="278" t="s">
        <v>2070</v>
      </c>
      <c r="C151" s="41"/>
    </row>
    <row r="152" spans="1:3" s="278" customFormat="1" ht="21.95" customHeight="1">
      <c r="A152" s="277"/>
      <c r="C152" s="278" t="s">
        <v>2071</v>
      </c>
    </row>
    <row r="153" spans="1:3" s="278" customFormat="1" ht="21.95" customHeight="1">
      <c r="A153" s="102" t="s">
        <v>2074</v>
      </c>
      <c r="C153" s="41"/>
    </row>
    <row r="154" spans="1:3" s="278" customFormat="1" ht="21.95" customHeight="1">
      <c r="A154" s="102" t="s">
        <v>2073</v>
      </c>
      <c r="C154" s="41"/>
    </row>
    <row r="155" spans="1:3" s="278" customFormat="1" ht="21.95" customHeight="1">
      <c r="A155" s="102" t="s">
        <v>2072</v>
      </c>
      <c r="C155" s="41"/>
    </row>
    <row r="156" spans="1:3" s="278" customFormat="1" ht="21.95" customHeight="1">
      <c r="A156" s="278" t="s">
        <v>2205</v>
      </c>
      <c r="C156" s="41"/>
    </row>
    <row r="157" spans="1:3" s="278" customFormat="1" ht="21.95" customHeight="1">
      <c r="A157" s="278" t="s">
        <v>2206</v>
      </c>
      <c r="C157" s="41"/>
    </row>
    <row r="158" spans="1:3" s="278" customFormat="1" ht="21.95" customHeight="1">
      <c r="A158" s="277"/>
      <c r="C158" s="278" t="s">
        <v>2080</v>
      </c>
    </row>
    <row r="159" spans="1:3" s="278" customFormat="1" ht="21.95" customHeight="1">
      <c r="A159" s="102" t="s">
        <v>2078</v>
      </c>
      <c r="C159" s="41"/>
    </row>
    <row r="160" spans="1:3" s="278" customFormat="1" ht="21.95" customHeight="1">
      <c r="A160" s="102" t="s">
        <v>2079</v>
      </c>
      <c r="C160" s="41"/>
    </row>
    <row r="161" spans="1:4" s="278" customFormat="1" ht="21.95" customHeight="1">
      <c r="A161" s="102" t="s">
        <v>2075</v>
      </c>
      <c r="C161" s="41"/>
    </row>
    <row r="162" spans="1:4" s="278" customFormat="1" ht="21.95" customHeight="1">
      <c r="A162" s="278" t="s">
        <v>2076</v>
      </c>
      <c r="C162" s="41"/>
    </row>
    <row r="163" spans="1:4" s="278" customFormat="1" ht="21.95" customHeight="1">
      <c r="A163" s="278" t="s">
        <v>2077</v>
      </c>
      <c r="C163" s="41"/>
    </row>
    <row r="164" spans="1:4" s="278" customFormat="1" ht="21.95" customHeight="1">
      <c r="A164" s="277"/>
      <c r="C164" s="41" t="s">
        <v>2081</v>
      </c>
    </row>
    <row r="165" spans="1:4" ht="21.95" customHeight="1">
      <c r="C165" s="2" t="s">
        <v>579</v>
      </c>
    </row>
    <row r="166" spans="1:4" ht="21.95" customHeight="1">
      <c r="C166" s="54" t="s">
        <v>515</v>
      </c>
      <c r="D166" s="1" t="s">
        <v>543</v>
      </c>
    </row>
    <row r="167" spans="1:4" ht="21.95" customHeight="1">
      <c r="C167" s="54" t="s">
        <v>521</v>
      </c>
      <c r="D167" s="593" t="s">
        <v>544</v>
      </c>
    </row>
    <row r="168" spans="1:4" ht="21.95" customHeight="1">
      <c r="C168" s="54" t="s">
        <v>522</v>
      </c>
      <c r="D168" s="1" t="s">
        <v>582</v>
      </c>
    </row>
    <row r="169" spans="1:4" ht="21.95" customHeight="1">
      <c r="C169" s="54" t="s">
        <v>509</v>
      </c>
      <c r="D169" s="1" t="s">
        <v>581</v>
      </c>
    </row>
    <row r="170" spans="1:4" s="278" customFormat="1" ht="21.95" customHeight="1">
      <c r="C170" s="54"/>
    </row>
    <row r="171" spans="1:4" ht="21.95" customHeight="1">
      <c r="C171" s="2" t="s">
        <v>583</v>
      </c>
    </row>
    <row r="172" spans="1:4" ht="21.95" customHeight="1">
      <c r="C172" s="54" t="s">
        <v>515</v>
      </c>
      <c r="D172" s="1" t="s">
        <v>580</v>
      </c>
    </row>
    <row r="173" spans="1:4" ht="21.95" customHeight="1">
      <c r="C173" s="54" t="s">
        <v>521</v>
      </c>
      <c r="D173" s="278" t="s">
        <v>2420</v>
      </c>
    </row>
    <row r="174" spans="1:4" ht="21.95" customHeight="1">
      <c r="C174" s="1"/>
      <c r="D174" s="278" t="s">
        <v>2421</v>
      </c>
    </row>
    <row r="175" spans="1:4" ht="21.95" customHeight="1">
      <c r="C175" s="54" t="s">
        <v>522</v>
      </c>
      <c r="D175" s="1" t="s">
        <v>584</v>
      </c>
    </row>
    <row r="176" spans="1:4" ht="21.95" customHeight="1">
      <c r="C176" s="2" t="s">
        <v>545</v>
      </c>
    </row>
    <row r="177" spans="3:4" ht="21.95" customHeight="1">
      <c r="C177" s="54" t="s">
        <v>515</v>
      </c>
      <c r="D177" s="1" t="s">
        <v>585</v>
      </c>
    </row>
    <row r="178" spans="3:4" ht="21.95" customHeight="1">
      <c r="C178" s="54" t="s">
        <v>521</v>
      </c>
      <c r="D178" s="278" t="s">
        <v>2082</v>
      </c>
    </row>
    <row r="179" spans="3:4" s="278" customFormat="1" ht="21.95" customHeight="1">
      <c r="C179" s="54"/>
      <c r="D179" s="278" t="s">
        <v>2083</v>
      </c>
    </row>
    <row r="180" spans="3:4" ht="21.95" customHeight="1">
      <c r="C180" s="54" t="s">
        <v>522</v>
      </c>
      <c r="D180" s="1" t="s">
        <v>546</v>
      </c>
    </row>
    <row r="181" spans="3:4" ht="21.95" customHeight="1">
      <c r="C181" s="54" t="s">
        <v>509</v>
      </c>
      <c r="D181" s="1" t="s">
        <v>547</v>
      </c>
    </row>
    <row r="182" spans="3:4" ht="21.95" customHeight="1">
      <c r="C182" s="54" t="s">
        <v>512</v>
      </c>
      <c r="D182" s="278" t="s">
        <v>2084</v>
      </c>
    </row>
    <row r="183" spans="3:4" ht="21.95" customHeight="1">
      <c r="D183" s="278" t="s">
        <v>2085</v>
      </c>
    </row>
    <row r="184" spans="3:4" ht="21.95" customHeight="1">
      <c r="C184" s="54" t="s">
        <v>513</v>
      </c>
      <c r="D184" s="278" t="s">
        <v>2086</v>
      </c>
    </row>
    <row r="185" spans="3:4" ht="21.95" customHeight="1">
      <c r="C185" s="54"/>
      <c r="D185" s="278" t="s">
        <v>2087</v>
      </c>
    </row>
    <row r="186" spans="3:4" ht="21.95" customHeight="1">
      <c r="C186" s="2" t="s">
        <v>548</v>
      </c>
    </row>
    <row r="187" spans="3:4" ht="21.95" customHeight="1">
      <c r="C187" s="54" t="s">
        <v>515</v>
      </c>
      <c r="D187" s="1" t="s">
        <v>549</v>
      </c>
    </row>
    <row r="188" spans="3:4" ht="21.95" customHeight="1">
      <c r="C188" s="54" t="s">
        <v>521</v>
      </c>
      <c r="D188" s="278" t="s">
        <v>2088</v>
      </c>
    </row>
    <row r="189" spans="3:4" ht="21.95" customHeight="1">
      <c r="D189" s="278" t="s">
        <v>2089</v>
      </c>
    </row>
    <row r="190" spans="3:4" ht="21.95" customHeight="1">
      <c r="C190" s="54" t="s">
        <v>522</v>
      </c>
      <c r="D190" s="278" t="s">
        <v>2091</v>
      </c>
    </row>
    <row r="191" spans="3:4" s="278" customFormat="1" ht="21.95" customHeight="1">
      <c r="C191" s="54"/>
      <c r="D191" s="278" t="s">
        <v>2090</v>
      </c>
    </row>
    <row r="192" spans="3:4" ht="21.95" customHeight="1">
      <c r="C192" s="54" t="s">
        <v>509</v>
      </c>
      <c r="D192" s="1" t="s">
        <v>550</v>
      </c>
    </row>
    <row r="193" spans="2:4" ht="21.95" customHeight="1">
      <c r="C193" s="2" t="s">
        <v>551</v>
      </c>
    </row>
    <row r="194" spans="2:4" ht="21.95" customHeight="1">
      <c r="C194" s="54" t="s">
        <v>515</v>
      </c>
      <c r="D194" s="1" t="s">
        <v>552</v>
      </c>
    </row>
    <row r="195" spans="2:4" ht="21.95" customHeight="1">
      <c r="C195" s="54" t="s">
        <v>521</v>
      </c>
      <c r="D195" s="1" t="s">
        <v>553</v>
      </c>
    </row>
    <row r="196" spans="2:4" ht="21.95" customHeight="1">
      <c r="C196" s="54" t="s">
        <v>522</v>
      </c>
      <c r="D196" s="1" t="s">
        <v>554</v>
      </c>
    </row>
    <row r="197" spans="2:4" ht="21.95" customHeight="1">
      <c r="C197" s="54" t="s">
        <v>509</v>
      </c>
      <c r="D197" s="1" t="s">
        <v>555</v>
      </c>
    </row>
    <row r="198" spans="2:4" ht="21.95" customHeight="1">
      <c r="C198" s="54" t="s">
        <v>512</v>
      </c>
      <c r="D198" s="1" t="s">
        <v>556</v>
      </c>
    </row>
    <row r="199" spans="2:4" ht="21.95" customHeight="1">
      <c r="C199" s="54" t="s">
        <v>513</v>
      </c>
      <c r="D199" s="1" t="s">
        <v>558</v>
      </c>
    </row>
    <row r="200" spans="2:4" s="278" customFormat="1" ht="21.95" customHeight="1">
      <c r="C200" s="54"/>
    </row>
    <row r="201" spans="2:4" s="278" customFormat="1" ht="21.95" customHeight="1">
      <c r="C201" s="54"/>
    </row>
    <row r="202" spans="2:4" s="278" customFormat="1" ht="21.95" customHeight="1">
      <c r="C202" s="54"/>
    </row>
    <row r="203" spans="2:4" s="278" customFormat="1" ht="21.95" customHeight="1">
      <c r="C203" s="54"/>
    </row>
    <row r="204" spans="2:4" s="278" customFormat="1" ht="21.95" customHeight="1">
      <c r="C204" s="54"/>
    </row>
    <row r="205" spans="2:4" ht="21.95" customHeight="1">
      <c r="B205" s="104" t="s">
        <v>559</v>
      </c>
      <c r="C205" s="1"/>
    </row>
    <row r="206" spans="2:4" ht="21.95" customHeight="1">
      <c r="B206" s="54" t="s">
        <v>515</v>
      </c>
      <c r="C206" s="1" t="s">
        <v>560</v>
      </c>
    </row>
    <row r="207" spans="2:4" ht="21.95" customHeight="1">
      <c r="B207" s="54" t="s">
        <v>521</v>
      </c>
      <c r="C207" s="1" t="s">
        <v>561</v>
      </c>
    </row>
    <row r="208" spans="2:4" ht="21.95" customHeight="1">
      <c r="B208" s="54" t="s">
        <v>522</v>
      </c>
      <c r="C208" s="1" t="s">
        <v>562</v>
      </c>
    </row>
    <row r="209" spans="2:3" ht="21.95" customHeight="1">
      <c r="B209" s="54" t="s">
        <v>509</v>
      </c>
      <c r="C209" s="1" t="s">
        <v>563</v>
      </c>
    </row>
    <row r="210" spans="2:3" ht="21.95" customHeight="1">
      <c r="B210" s="2" t="s">
        <v>564</v>
      </c>
      <c r="C210" s="1"/>
    </row>
    <row r="211" spans="2:3" ht="21.95" customHeight="1">
      <c r="B211" s="54" t="s">
        <v>515</v>
      </c>
      <c r="C211" s="278" t="s">
        <v>2092</v>
      </c>
    </row>
    <row r="212" spans="2:3" ht="21.95" customHeight="1">
      <c r="C212" s="278" t="s">
        <v>2093</v>
      </c>
    </row>
    <row r="213" spans="2:3" ht="21.95" customHeight="1">
      <c r="B213" s="54" t="s">
        <v>521</v>
      </c>
      <c r="C213" s="278" t="s">
        <v>2094</v>
      </c>
    </row>
    <row r="214" spans="2:3" s="278" customFormat="1" ht="21.95" customHeight="1">
      <c r="B214" s="54"/>
      <c r="C214" s="278" t="s">
        <v>2095</v>
      </c>
    </row>
    <row r="215" spans="2:3" ht="21.95" customHeight="1">
      <c r="B215" s="54" t="s">
        <v>522</v>
      </c>
      <c r="C215" s="103" t="s">
        <v>2096</v>
      </c>
    </row>
    <row r="216" spans="2:3" s="278" customFormat="1" ht="21.95" customHeight="1">
      <c r="B216" s="54"/>
      <c r="C216" s="103" t="s">
        <v>2097</v>
      </c>
    </row>
    <row r="217" spans="2:3" ht="21.95" customHeight="1">
      <c r="B217" s="54" t="s">
        <v>509</v>
      </c>
      <c r="C217" s="278" t="s">
        <v>2098</v>
      </c>
    </row>
    <row r="218" spans="2:3" s="278" customFormat="1" ht="21.95" customHeight="1">
      <c r="B218" s="54"/>
      <c r="C218" s="278" t="s">
        <v>2099</v>
      </c>
    </row>
    <row r="219" spans="2:3" ht="21.95" customHeight="1">
      <c r="B219" s="2" t="s">
        <v>565</v>
      </c>
      <c r="C219" s="1"/>
    </row>
    <row r="220" spans="2:3" ht="21.95" customHeight="1">
      <c r="B220" s="54" t="s">
        <v>515</v>
      </c>
      <c r="C220" s="103" t="s">
        <v>2100</v>
      </c>
    </row>
    <row r="221" spans="2:3" ht="21.95" customHeight="1">
      <c r="B221" s="54"/>
      <c r="C221" s="278" t="s">
        <v>2101</v>
      </c>
    </row>
    <row r="222" spans="2:3" s="278" customFormat="1" ht="21.95" customHeight="1">
      <c r="B222" s="54"/>
      <c r="C222" s="278" t="s">
        <v>2102</v>
      </c>
    </row>
    <row r="223" spans="2:3" ht="21.95" customHeight="1">
      <c r="B223" s="54" t="s">
        <v>521</v>
      </c>
      <c r="C223" s="103" t="s">
        <v>2103</v>
      </c>
    </row>
    <row r="224" spans="2:3" s="278" customFormat="1" ht="21.95" customHeight="1">
      <c r="B224" s="54"/>
      <c r="C224" s="103" t="s">
        <v>2104</v>
      </c>
    </row>
    <row r="225" spans="2:4" ht="21.95" customHeight="1">
      <c r="B225" s="54" t="s">
        <v>522</v>
      </c>
      <c r="C225" s="278" t="s">
        <v>2105</v>
      </c>
    </row>
    <row r="226" spans="2:4" ht="21.95" customHeight="1">
      <c r="B226" s="54"/>
      <c r="C226" s="278" t="s">
        <v>2106</v>
      </c>
    </row>
    <row r="227" spans="2:4" ht="21.95" customHeight="1">
      <c r="B227" s="2" t="s">
        <v>566</v>
      </c>
      <c r="C227" s="1"/>
    </row>
    <row r="228" spans="2:4" ht="21.95" customHeight="1">
      <c r="B228" s="54" t="s">
        <v>515</v>
      </c>
      <c r="C228" s="1" t="s">
        <v>567</v>
      </c>
    </row>
    <row r="229" spans="2:4" ht="21.95" customHeight="1">
      <c r="B229" s="54" t="s">
        <v>521</v>
      </c>
      <c r="C229" s="1" t="s">
        <v>586</v>
      </c>
    </row>
    <row r="230" spans="2:4" ht="21.95" customHeight="1">
      <c r="B230" s="54" t="s">
        <v>522</v>
      </c>
      <c r="C230" s="278" t="s">
        <v>2107</v>
      </c>
    </row>
    <row r="231" spans="2:4" ht="21.95" customHeight="1">
      <c r="B231" s="54"/>
      <c r="C231" s="278" t="s">
        <v>2108</v>
      </c>
    </row>
    <row r="232" spans="2:4" ht="21.95" customHeight="1">
      <c r="B232" s="54" t="s">
        <v>509</v>
      </c>
      <c r="C232" s="1" t="s">
        <v>587</v>
      </c>
    </row>
    <row r="233" spans="2:4" ht="21.95" customHeight="1">
      <c r="B233" s="54" t="s">
        <v>512</v>
      </c>
      <c r="C233" s="103" t="s">
        <v>2109</v>
      </c>
    </row>
    <row r="234" spans="2:4" s="278" customFormat="1" ht="21.95" customHeight="1">
      <c r="B234" s="54"/>
      <c r="C234" s="103" t="s">
        <v>2110</v>
      </c>
    </row>
    <row r="235" spans="2:4" ht="21.95" customHeight="1">
      <c r="B235" s="54" t="s">
        <v>513</v>
      </c>
      <c r="C235" s="103" t="s">
        <v>2111</v>
      </c>
    </row>
    <row r="236" spans="2:4" ht="21.95" customHeight="1">
      <c r="B236" s="54"/>
      <c r="C236" s="1" t="s">
        <v>573</v>
      </c>
    </row>
    <row r="237" spans="2:4" ht="21.95" customHeight="1">
      <c r="B237" s="54" t="s">
        <v>514</v>
      </c>
      <c r="C237" s="1" t="s">
        <v>588</v>
      </c>
    </row>
    <row r="238" spans="2:4" s="278" customFormat="1" ht="21.95" customHeight="1">
      <c r="C238" s="54"/>
    </row>
    <row r="239" spans="2:4" ht="21.95" customHeight="1">
      <c r="C239" s="2" t="s">
        <v>568</v>
      </c>
    </row>
    <row r="240" spans="2:4" ht="21.95" customHeight="1">
      <c r="C240" s="54" t="s">
        <v>515</v>
      </c>
      <c r="D240" s="1" t="s">
        <v>570</v>
      </c>
    </row>
    <row r="241" spans="3:4" ht="21.95" customHeight="1">
      <c r="C241" s="54" t="s">
        <v>521</v>
      </c>
      <c r="D241" s="1" t="s">
        <v>569</v>
      </c>
    </row>
    <row r="242" spans="3:4" ht="21.95" customHeight="1">
      <c r="C242" s="54" t="s">
        <v>522</v>
      </c>
      <c r="D242" s="1" t="s">
        <v>571</v>
      </c>
    </row>
    <row r="243" spans="3:4" ht="21.95" customHeight="1">
      <c r="C243" s="54" t="s">
        <v>509</v>
      </c>
      <c r="D243" s="1" t="s">
        <v>572</v>
      </c>
    </row>
  </sheetData>
  <mergeCells count="8">
    <mergeCell ref="O3:T3"/>
    <mergeCell ref="A1:K1"/>
    <mergeCell ref="A2:K2"/>
    <mergeCell ref="AN60:AT60"/>
    <mergeCell ref="B5:K5"/>
    <mergeCell ref="B10:K10"/>
    <mergeCell ref="B18:K18"/>
    <mergeCell ref="A43:K43"/>
  </mergeCells>
  <pageMargins left="0.78740157480314965" right="0.27559055118110237" top="0.74803149606299213" bottom="0.55118110236220474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11"/>
  <sheetViews>
    <sheetView topLeftCell="A106" zoomScale="110" zoomScaleNormal="110" workbookViewId="0">
      <selection activeCell="G7" sqref="G7"/>
    </sheetView>
  </sheetViews>
  <sheetFormatPr defaultRowHeight="23.1" customHeight="1"/>
  <cols>
    <col min="1" max="1" width="3.875" style="278" customWidth="1"/>
    <col min="2" max="2" width="3.75" style="278" customWidth="1"/>
    <col min="3" max="3" width="2.875" style="278" customWidth="1"/>
    <col min="4" max="4" width="4" style="278" customWidth="1"/>
    <col min="5" max="5" width="4.5" style="278" customWidth="1"/>
    <col min="6" max="7" width="9" style="278"/>
    <col min="8" max="8" width="10.375" style="278" customWidth="1"/>
    <col min="9" max="11" width="9" style="278"/>
    <col min="12" max="12" width="11.25" style="278" customWidth="1"/>
    <col min="13" max="13" width="4.25" style="278" customWidth="1"/>
    <col min="14" max="16384" width="9" style="278"/>
  </cols>
  <sheetData>
    <row r="1" spans="1:14" ht="23.1" customHeight="1">
      <c r="B1" s="277" t="s">
        <v>1061</v>
      </c>
      <c r="D1" s="277"/>
    </row>
    <row r="2" spans="1:14" ht="23.1" customHeight="1">
      <c r="B2" s="277"/>
      <c r="C2" s="277" t="s">
        <v>2187</v>
      </c>
      <c r="D2" s="277"/>
    </row>
    <row r="3" spans="1:14" ht="23.1" customHeight="1">
      <c r="B3" s="277"/>
      <c r="D3" s="278" t="s">
        <v>2422</v>
      </c>
    </row>
    <row r="4" spans="1:14" ht="23.1" customHeight="1">
      <c r="A4" s="102" t="s">
        <v>2423</v>
      </c>
      <c r="B4" s="277"/>
      <c r="D4" s="277"/>
    </row>
    <row r="5" spans="1:14" ht="23.1" customHeight="1">
      <c r="A5" s="102" t="s">
        <v>2424</v>
      </c>
      <c r="B5" s="277"/>
      <c r="D5" s="277"/>
    </row>
    <row r="6" spans="1:14" ht="23.1" customHeight="1">
      <c r="A6" s="102" t="s">
        <v>2425</v>
      </c>
      <c r="B6" s="277"/>
      <c r="D6" s="277"/>
    </row>
    <row r="7" spans="1:14" ht="23.1" customHeight="1">
      <c r="A7" s="102" t="s">
        <v>2426</v>
      </c>
      <c r="B7" s="277"/>
      <c r="D7" s="277"/>
    </row>
    <row r="8" spans="1:14" ht="23.1" customHeight="1">
      <c r="A8" s="102" t="s">
        <v>2427</v>
      </c>
      <c r="B8" s="277"/>
      <c r="D8" s="277"/>
    </row>
    <row r="9" spans="1:14" ht="23.1" customHeight="1">
      <c r="A9" s="102" t="s">
        <v>2438</v>
      </c>
      <c r="B9" s="277"/>
      <c r="D9" s="277"/>
    </row>
    <row r="10" spans="1:14" ht="23.1" customHeight="1">
      <c r="A10" s="102" t="s">
        <v>2428</v>
      </c>
      <c r="B10" s="277"/>
      <c r="D10" s="277"/>
    </row>
    <row r="11" spans="1:14" ht="23.1" customHeight="1">
      <c r="A11" s="278" t="s">
        <v>2430</v>
      </c>
      <c r="B11" s="277"/>
      <c r="D11" s="277"/>
    </row>
    <row r="12" spans="1:14" ht="23.1" customHeight="1">
      <c r="A12" s="278" t="s">
        <v>2429</v>
      </c>
      <c r="B12" s="277"/>
      <c r="D12" s="277"/>
    </row>
    <row r="13" spans="1:14" ht="23.1" customHeight="1">
      <c r="B13" s="484"/>
      <c r="C13" s="484" t="s">
        <v>2207</v>
      </c>
      <c r="D13" s="484"/>
      <c r="E13" s="484"/>
      <c r="F13" s="484"/>
      <c r="G13" s="484"/>
      <c r="H13" s="484"/>
      <c r="I13" s="484"/>
      <c r="J13" s="484"/>
      <c r="K13" s="484"/>
      <c r="L13" s="484"/>
      <c r="M13" s="484"/>
    </row>
    <row r="14" spans="1:14" ht="23.1" customHeight="1">
      <c r="D14" s="594" t="s">
        <v>2439</v>
      </c>
      <c r="E14" s="594"/>
      <c r="F14" s="594"/>
      <c r="G14" s="594"/>
      <c r="H14" s="594"/>
      <c r="I14" s="594"/>
      <c r="J14" s="594"/>
      <c r="K14" s="594"/>
      <c r="L14" s="594"/>
      <c r="M14" s="594"/>
      <c r="N14" s="594"/>
    </row>
    <row r="15" spans="1:14" ht="23.1" customHeight="1">
      <c r="A15" s="102" t="s">
        <v>2440</v>
      </c>
      <c r="B15" s="277"/>
      <c r="D15" s="277"/>
    </row>
    <row r="16" spans="1:14" ht="23.1" customHeight="1">
      <c r="A16" s="278" t="s">
        <v>2441</v>
      </c>
      <c r="B16" s="277"/>
      <c r="D16" s="277"/>
    </row>
    <row r="17" spans="1:13" ht="23.1" customHeight="1">
      <c r="A17" s="278" t="s">
        <v>2442</v>
      </c>
      <c r="B17" s="277"/>
      <c r="D17" s="277"/>
    </row>
    <row r="18" spans="1:13" ht="23.1" customHeight="1">
      <c r="B18" s="277"/>
      <c r="D18" s="1504" t="s">
        <v>2209</v>
      </c>
      <c r="E18" s="1504"/>
      <c r="F18" s="1504"/>
      <c r="G18" s="1504"/>
      <c r="H18" s="1504"/>
      <c r="I18" s="1504"/>
      <c r="J18" s="1504"/>
      <c r="K18" s="1504"/>
      <c r="L18" s="1504"/>
      <c r="M18" s="1504"/>
    </row>
    <row r="19" spans="1:13" ht="23.1" customHeight="1">
      <c r="A19" s="278" t="s">
        <v>2208</v>
      </c>
      <c r="B19" s="277"/>
    </row>
    <row r="20" spans="1:13" ht="23.1" customHeight="1">
      <c r="B20" s="277"/>
      <c r="D20" s="41" t="s">
        <v>2210</v>
      </c>
    </row>
    <row r="21" spans="1:13" ht="23.1" customHeight="1">
      <c r="B21" s="277"/>
      <c r="D21" s="41" t="s">
        <v>2211</v>
      </c>
    </row>
    <row r="22" spans="1:13" ht="23.1" customHeight="1">
      <c r="B22" s="277"/>
      <c r="C22" s="1505" t="s">
        <v>2212</v>
      </c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</row>
    <row r="23" spans="1:13" ht="23.1" customHeight="1">
      <c r="B23" s="277"/>
      <c r="D23" s="594" t="s">
        <v>2431</v>
      </c>
      <c r="E23" s="594"/>
      <c r="F23" s="594"/>
      <c r="G23" s="594"/>
      <c r="H23" s="594"/>
      <c r="I23" s="594"/>
      <c r="J23" s="594"/>
      <c r="K23" s="594"/>
      <c r="L23" s="594"/>
    </row>
    <row r="24" spans="1:13" ht="23.1" customHeight="1">
      <c r="A24" s="278" t="s">
        <v>2432</v>
      </c>
      <c r="B24" s="277"/>
    </row>
    <row r="25" spans="1:13" ht="23.1" customHeight="1">
      <c r="A25" s="278" t="s">
        <v>2433</v>
      </c>
      <c r="B25" s="277"/>
    </row>
    <row r="26" spans="1:13" ht="23.1" customHeight="1">
      <c r="A26" s="278" t="s">
        <v>2434</v>
      </c>
      <c r="B26" s="277"/>
    </row>
    <row r="27" spans="1:13" ht="23.1" customHeight="1">
      <c r="B27" s="277"/>
      <c r="D27" s="278" t="s">
        <v>2435</v>
      </c>
      <c r="E27" s="594"/>
      <c r="F27" s="594"/>
      <c r="G27" s="594"/>
      <c r="H27" s="594"/>
      <c r="I27" s="594"/>
      <c r="J27" s="594"/>
      <c r="K27" s="594"/>
      <c r="L27" s="594"/>
    </row>
    <row r="28" spans="1:13" ht="23.1" customHeight="1">
      <c r="A28" s="278" t="s">
        <v>209</v>
      </c>
      <c r="B28" s="277"/>
    </row>
    <row r="29" spans="1:13" ht="23.1" customHeight="1">
      <c r="B29" s="277"/>
      <c r="D29" s="278" t="s">
        <v>2213</v>
      </c>
    </row>
    <row r="30" spans="1:13" ht="23.1" customHeight="1">
      <c r="A30" s="1500" t="s">
        <v>2214</v>
      </c>
      <c r="B30" s="1500"/>
      <c r="C30" s="1500"/>
      <c r="D30" s="1500"/>
      <c r="E30" s="1500"/>
      <c r="F30" s="1500"/>
      <c r="G30" s="1500"/>
      <c r="H30" s="1500"/>
      <c r="I30" s="1500"/>
      <c r="J30" s="1500"/>
      <c r="K30" s="1500"/>
      <c r="L30" s="1500"/>
      <c r="M30" s="1500"/>
    </row>
    <row r="31" spans="1:13" ht="23.1" customHeight="1">
      <c r="B31" s="277"/>
      <c r="D31" s="278" t="s">
        <v>2443</v>
      </c>
    </row>
    <row r="32" spans="1:13" ht="23.1" customHeight="1">
      <c r="A32" s="1500" t="s">
        <v>2436</v>
      </c>
      <c r="B32" s="1500"/>
      <c r="C32" s="1500"/>
      <c r="D32" s="1500"/>
      <c r="E32" s="1500"/>
      <c r="F32" s="1500"/>
      <c r="G32" s="1500"/>
      <c r="H32" s="1500"/>
      <c r="I32" s="1500"/>
      <c r="J32" s="1500"/>
      <c r="K32" s="1500"/>
      <c r="L32" s="1500"/>
      <c r="M32" s="1500"/>
    </row>
    <row r="33" spans="1:16" ht="23.1" customHeight="1">
      <c r="A33" s="278" t="s">
        <v>2437</v>
      </c>
      <c r="B33" s="277"/>
      <c r="D33" s="277"/>
    </row>
    <row r="34" spans="1:16" ht="15" customHeight="1">
      <c r="B34" s="277"/>
      <c r="D34" s="277"/>
    </row>
    <row r="35" spans="1:16" ht="23.1" customHeight="1">
      <c r="C35" s="39" t="s">
        <v>2185</v>
      </c>
    </row>
    <row r="36" spans="1:16" ht="23.1" customHeight="1">
      <c r="C36" s="277"/>
      <c r="D36" s="278" t="s">
        <v>2449</v>
      </c>
    </row>
    <row r="37" spans="1:16" ht="23.1" customHeight="1">
      <c r="A37" s="102" t="s">
        <v>2444</v>
      </c>
      <c r="C37" s="277"/>
      <c r="D37" s="39"/>
    </row>
    <row r="38" spans="1:16" ht="23.1" customHeight="1">
      <c r="A38" s="102" t="s">
        <v>2445</v>
      </c>
      <c r="C38" s="277"/>
      <c r="D38" s="39"/>
    </row>
    <row r="39" spans="1:16" ht="23.1" customHeight="1">
      <c r="A39" s="102" t="s">
        <v>2446</v>
      </c>
      <c r="C39" s="277"/>
      <c r="D39" s="39"/>
    </row>
    <row r="40" spans="1:16" ht="23.1" customHeight="1">
      <c r="A40" s="102" t="s">
        <v>2447</v>
      </c>
      <c r="C40" s="277"/>
      <c r="D40" s="39"/>
    </row>
    <row r="41" spans="1:16" ht="23.1" customHeight="1">
      <c r="A41" s="102" t="s">
        <v>2448</v>
      </c>
      <c r="C41" s="277"/>
      <c r="D41" s="39"/>
    </row>
    <row r="42" spans="1:16" ht="23.1" customHeight="1">
      <c r="A42" s="278" t="s">
        <v>2451</v>
      </c>
      <c r="C42" s="277"/>
      <c r="D42" s="39"/>
    </row>
    <row r="43" spans="1:16" ht="23.1" customHeight="1">
      <c r="A43" s="278" t="s">
        <v>2450</v>
      </c>
      <c r="C43" s="277"/>
      <c r="D43" s="39"/>
    </row>
    <row r="44" spans="1:16" ht="23.1" customHeight="1">
      <c r="C44" s="277" t="s">
        <v>2125</v>
      </c>
    </row>
    <row r="45" spans="1:16" ht="23.1" customHeight="1">
      <c r="D45" s="41" t="s">
        <v>2124</v>
      </c>
      <c r="P45" s="278" t="s">
        <v>2122</v>
      </c>
    </row>
    <row r="46" spans="1:16" ht="23.1" customHeight="1">
      <c r="A46" s="278" t="s">
        <v>2126</v>
      </c>
      <c r="E46" s="41"/>
    </row>
    <row r="47" spans="1:16" ht="23.1" customHeight="1">
      <c r="C47" s="39" t="s">
        <v>2127</v>
      </c>
    </row>
    <row r="48" spans="1:16" ht="23.1" customHeight="1">
      <c r="D48" s="278" t="s">
        <v>2452</v>
      </c>
    </row>
    <row r="49" spans="1:14" ht="23.1" customHeight="1">
      <c r="A49" s="278" t="s">
        <v>2453</v>
      </c>
    </row>
    <row r="50" spans="1:14" ht="23.1" customHeight="1">
      <c r="D50" s="278" t="s">
        <v>2454</v>
      </c>
    </row>
    <row r="51" spans="1:14" ht="23.1" customHeight="1">
      <c r="A51" s="278" t="s">
        <v>2455</v>
      </c>
    </row>
    <row r="52" spans="1:14" ht="23.1" customHeight="1">
      <c r="D52" s="278" t="s">
        <v>2128</v>
      </c>
    </row>
    <row r="53" spans="1:14" ht="23.1" customHeight="1">
      <c r="D53" s="278" t="s">
        <v>2129</v>
      </c>
    </row>
    <row r="54" spans="1:14" ht="23.1" customHeight="1">
      <c r="C54" s="277" t="s">
        <v>603</v>
      </c>
    </row>
    <row r="55" spans="1:14" ht="23.1" customHeight="1">
      <c r="D55" s="277" t="s">
        <v>2220</v>
      </c>
    </row>
    <row r="56" spans="1:14" ht="23.1" customHeight="1">
      <c r="D56" s="277" t="s">
        <v>2132</v>
      </c>
    </row>
    <row r="57" spans="1:14" ht="23.1" customHeight="1">
      <c r="E57" s="278" t="s">
        <v>2727</v>
      </c>
    </row>
    <row r="58" spans="1:14" ht="23.1" customHeight="1">
      <c r="D58" s="39" t="s">
        <v>225</v>
      </c>
      <c r="E58" s="278" t="s">
        <v>2130</v>
      </c>
    </row>
    <row r="59" spans="1:14" ht="23.1" customHeight="1">
      <c r="E59" s="278" t="s">
        <v>2131</v>
      </c>
    </row>
    <row r="60" spans="1:14" ht="23.1" customHeight="1">
      <c r="D60" s="277" t="s">
        <v>2133</v>
      </c>
      <c r="N60" s="277" t="s">
        <v>2220</v>
      </c>
    </row>
    <row r="61" spans="1:14" ht="23.1" customHeight="1">
      <c r="E61" s="278" t="s">
        <v>2456</v>
      </c>
      <c r="N61" s="277" t="s">
        <v>2221</v>
      </c>
    </row>
    <row r="62" spans="1:14" ht="23.1" customHeight="1">
      <c r="A62" s="278" t="s">
        <v>2457</v>
      </c>
      <c r="N62" s="277" t="s">
        <v>2222</v>
      </c>
    </row>
    <row r="63" spans="1:14" ht="23.1" customHeight="1">
      <c r="N63" s="277"/>
    </row>
    <row r="64" spans="1:14" ht="23.1" customHeight="1">
      <c r="N64" s="277"/>
    </row>
    <row r="65" spans="1:14" ht="23.1" customHeight="1">
      <c r="N65" s="277"/>
    </row>
    <row r="66" spans="1:14" ht="23.1" customHeight="1">
      <c r="N66" s="277"/>
    </row>
    <row r="67" spans="1:14" ht="23.1" customHeight="1">
      <c r="N67" s="277"/>
    </row>
    <row r="68" spans="1:14" ht="23.1" customHeight="1">
      <c r="D68" s="277" t="s">
        <v>2458</v>
      </c>
    </row>
    <row r="69" spans="1:14" ht="23.1" customHeight="1">
      <c r="A69" s="277" t="s">
        <v>2459</v>
      </c>
    </row>
    <row r="70" spans="1:14" ht="23.1" customHeight="1">
      <c r="D70" s="277" t="s">
        <v>2132</v>
      </c>
    </row>
    <row r="71" spans="1:14" ht="23.1" customHeight="1">
      <c r="E71" s="278" t="s">
        <v>2134</v>
      </c>
    </row>
    <row r="72" spans="1:14" ht="23.1" customHeight="1">
      <c r="E72" s="278" t="s">
        <v>2135</v>
      </c>
    </row>
    <row r="73" spans="1:14" ht="23.1" customHeight="1">
      <c r="D73" s="277" t="s">
        <v>2133</v>
      </c>
    </row>
    <row r="74" spans="1:14" ht="23.1" customHeight="1">
      <c r="E74" s="278" t="s">
        <v>2136</v>
      </c>
    </row>
    <row r="75" spans="1:14" ht="23.1" customHeight="1">
      <c r="E75" s="1504" t="s">
        <v>2137</v>
      </c>
      <c r="F75" s="1504"/>
      <c r="G75" s="1504"/>
      <c r="H75" s="1504"/>
      <c r="I75" s="1504"/>
      <c r="J75" s="1504"/>
      <c r="K75" s="1504"/>
      <c r="L75" s="1504"/>
      <c r="M75" s="1504"/>
    </row>
    <row r="76" spans="1:14" ht="23.1" customHeight="1">
      <c r="A76" s="278" t="s">
        <v>2138</v>
      </c>
    </row>
    <row r="77" spans="1:14" ht="23.1" customHeight="1">
      <c r="D77" s="277" t="s">
        <v>2222</v>
      </c>
    </row>
    <row r="78" spans="1:14" ht="23.1" customHeight="1">
      <c r="D78" s="277" t="s">
        <v>2132</v>
      </c>
    </row>
    <row r="79" spans="1:14" ht="23.1" customHeight="1">
      <c r="E79" s="278" t="s">
        <v>2139</v>
      </c>
    </row>
    <row r="80" spans="1:14" ht="23.1" customHeight="1">
      <c r="E80" s="278" t="s">
        <v>2460</v>
      </c>
    </row>
    <row r="81" spans="1:13" ht="23.1" customHeight="1">
      <c r="A81" s="278" t="s">
        <v>2461</v>
      </c>
    </row>
    <row r="82" spans="1:13" ht="23.1" customHeight="1">
      <c r="D82" s="277" t="s">
        <v>2133</v>
      </c>
    </row>
    <row r="83" spans="1:13" ht="23.1" customHeight="1">
      <c r="D83" s="277"/>
      <c r="E83" s="1504" t="s">
        <v>2141</v>
      </c>
      <c r="F83" s="1504"/>
      <c r="G83" s="1504"/>
      <c r="H83" s="1504"/>
      <c r="I83" s="1504"/>
      <c r="J83" s="1504"/>
      <c r="K83" s="1504"/>
      <c r="L83" s="1504"/>
      <c r="M83" s="1504"/>
    </row>
    <row r="84" spans="1:13" ht="23.1" customHeight="1">
      <c r="A84" s="278" t="s">
        <v>2140</v>
      </c>
      <c r="E84" s="49"/>
    </row>
    <row r="85" spans="1:13" ht="23.1" customHeight="1">
      <c r="E85" s="278" t="s">
        <v>2142</v>
      </c>
    </row>
    <row r="86" spans="1:13" ht="23.1" customHeight="1">
      <c r="A86" s="278" t="s">
        <v>2143</v>
      </c>
      <c r="E86" s="49"/>
    </row>
    <row r="87" spans="1:13" ht="15.75" customHeight="1">
      <c r="E87" s="49"/>
    </row>
    <row r="88" spans="1:13" ht="23.1" customHeight="1">
      <c r="C88" s="39" t="s">
        <v>2186</v>
      </c>
    </row>
    <row r="89" spans="1:13" ht="23.1" customHeight="1">
      <c r="D89" s="39" t="s">
        <v>2145</v>
      </c>
    </row>
    <row r="90" spans="1:13" ht="23.1" customHeight="1">
      <c r="D90" s="39" t="s">
        <v>2144</v>
      </c>
    </row>
    <row r="91" spans="1:13" ht="23.1" customHeight="1">
      <c r="D91" s="39"/>
      <c r="E91" s="278" t="s">
        <v>309</v>
      </c>
    </row>
    <row r="92" spans="1:13" ht="23.1" customHeight="1">
      <c r="D92" s="39"/>
      <c r="E92" s="278" t="s">
        <v>310</v>
      </c>
    </row>
    <row r="93" spans="1:13" ht="23.1" customHeight="1">
      <c r="D93" s="39"/>
      <c r="E93" s="278" t="s">
        <v>311</v>
      </c>
    </row>
    <row r="94" spans="1:13" ht="23.1" customHeight="1">
      <c r="D94" s="39" t="s">
        <v>2127</v>
      </c>
    </row>
    <row r="95" spans="1:13" ht="23.1" customHeight="1">
      <c r="D95" s="39"/>
      <c r="E95" s="278" t="s">
        <v>320</v>
      </c>
    </row>
    <row r="97" spans="1:5" ht="23.1" customHeight="1">
      <c r="D97" s="277"/>
    </row>
    <row r="98" spans="1:5" ht="23.1" customHeight="1">
      <c r="D98" s="277"/>
    </row>
    <row r="99" spans="1:5" ht="23.1" customHeight="1">
      <c r="D99" s="277"/>
    </row>
    <row r="100" spans="1:5" ht="23.1" customHeight="1">
      <c r="D100" s="277"/>
    </row>
    <row r="101" spans="1:5" ht="23.1" customHeight="1">
      <c r="D101" s="277" t="s">
        <v>603</v>
      </c>
    </row>
    <row r="102" spans="1:5" ht="23.1" customHeight="1">
      <c r="D102" s="278" t="s">
        <v>2149</v>
      </c>
    </row>
    <row r="103" spans="1:5" ht="23.1" customHeight="1">
      <c r="A103" s="278" t="s">
        <v>2146</v>
      </c>
    </row>
    <row r="104" spans="1:5" ht="23.1" customHeight="1">
      <c r="D104" s="277" t="s">
        <v>2150</v>
      </c>
    </row>
    <row r="105" spans="1:5" ht="23.1" customHeight="1">
      <c r="A105" s="278" t="s">
        <v>2147</v>
      </c>
      <c r="E105" s="277"/>
    </row>
    <row r="106" spans="1:5" ht="23.1" customHeight="1">
      <c r="D106" s="277" t="s">
        <v>2151</v>
      </c>
    </row>
    <row r="107" spans="1:5" ht="23.1" customHeight="1">
      <c r="A107" s="278" t="s">
        <v>2148</v>
      </c>
      <c r="D107" s="277"/>
    </row>
    <row r="108" spans="1:5" ht="23.1" customHeight="1">
      <c r="D108" s="277" t="s">
        <v>2154</v>
      </c>
    </row>
    <row r="109" spans="1:5" ht="23.1" customHeight="1">
      <c r="A109" s="278" t="s">
        <v>781</v>
      </c>
      <c r="D109" s="277"/>
    </row>
    <row r="110" spans="1:5" ht="23.1" customHeight="1">
      <c r="D110" s="277" t="s">
        <v>2152</v>
      </c>
    </row>
    <row r="111" spans="1:5" ht="23.1" customHeight="1">
      <c r="D111" s="278" t="s">
        <v>2153</v>
      </c>
    </row>
  </sheetData>
  <mergeCells count="6">
    <mergeCell ref="E83:M83"/>
    <mergeCell ref="D18:M18"/>
    <mergeCell ref="C22:M22"/>
    <mergeCell ref="A30:M30"/>
    <mergeCell ref="E75:M75"/>
    <mergeCell ref="A32:M32"/>
  </mergeCells>
  <pageMargins left="0.83" right="0.27559055118110237" top="0.71" bottom="0.31496062992125984" header="0.31496062992125984" footer="0.31496062992125984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72D44E-F9D1-4756-A886-488B9D3AF9B3}"/>
</file>

<file path=customXml/itemProps2.xml><?xml version="1.0" encoding="utf-8"?>
<ds:datastoreItem xmlns:ds="http://schemas.openxmlformats.org/officeDocument/2006/customXml" ds:itemID="{762D30EB-7CE8-43FD-B808-1ACDCF24F28C}"/>
</file>

<file path=customXml/itemProps3.xml><?xml version="1.0" encoding="utf-8"?>
<ds:datastoreItem xmlns:ds="http://schemas.openxmlformats.org/officeDocument/2006/customXml" ds:itemID="{D19DF4BC-026F-4C38-AF55-8371F968D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29</vt:i4>
      </vt:variant>
      <vt:variant>
        <vt:lpstr>ช่วงที่มีชื่อ</vt:lpstr>
      </vt:variant>
      <vt:variant>
        <vt:i4>7</vt:i4>
      </vt:variant>
    </vt:vector>
  </HeadingPairs>
  <TitlesOfParts>
    <vt:vector size="36" baseType="lpstr">
      <vt:lpstr>Sheet1</vt:lpstr>
      <vt:lpstr>Sheet4</vt:lpstr>
      <vt:lpstr>ส่วนที่ 1</vt:lpstr>
      <vt:lpstr>ส่วนที่ 2</vt:lpstr>
      <vt:lpstr>ส่วนที่ 2 1</vt:lpstr>
      <vt:lpstr>ส่วนที่2 2</vt:lpstr>
      <vt:lpstr>Sheet3</vt:lpstr>
      <vt:lpstr>ส่วนที่ 3-1</vt:lpstr>
      <vt:lpstr>3.1.3</vt:lpstr>
      <vt:lpstr>3.1.4</vt:lpstr>
      <vt:lpstr>ส่วนที่ 3-2</vt:lpstr>
      <vt:lpstr>ส่วนที่ 3.3</vt:lpstr>
      <vt:lpstr>3.6 ยท.03</vt:lpstr>
      <vt:lpstr>ส่วนที่ 4.1</vt:lpstr>
      <vt:lpstr>แบบ ผ 07สรุปโครงการ</vt:lpstr>
      <vt:lpstr>ส่วนที่ 4.2 ยุทธ 1</vt:lpstr>
      <vt:lpstr>ยุทธ 2</vt:lpstr>
      <vt:lpstr>ยุทธ 3</vt:lpstr>
      <vt:lpstr>ยุทธ 4</vt:lpstr>
      <vt:lpstr>ยุทธ 5</vt:lpstr>
      <vt:lpstr>แบบ ผ 02</vt:lpstr>
      <vt:lpstr>แบบ ผ.03</vt:lpstr>
      <vt:lpstr>แบบ ผ05</vt:lpstr>
      <vt:lpstr>แบบ ผ 06</vt:lpstr>
      <vt:lpstr>แบบ ผ08</vt:lpstr>
      <vt:lpstr>07-02-03-05</vt:lpstr>
      <vt:lpstr>ส่วนที่ 5</vt:lpstr>
      <vt:lpstr>Sheet5</vt:lpstr>
      <vt:lpstr>Sheet2</vt:lpstr>
      <vt:lpstr>'07-02-03-05'!Print_Area</vt:lpstr>
      <vt:lpstr>'แบบ ผ 02'!Print_Area</vt:lpstr>
      <vt:lpstr>'ยุทธ 2'!Print_Area</vt:lpstr>
      <vt:lpstr>'ยุทธ 3'!Print_Area</vt:lpstr>
      <vt:lpstr>'ยุทธ 4'!Print_Area</vt:lpstr>
      <vt:lpstr>'ยุทธ 5'!Print_Area</vt:lpstr>
      <vt:lpstr>'ส่วนที่ 4.2 ยุทธ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2019-07-03T04:05:16Z</cp:lastPrinted>
  <dcterms:created xsi:type="dcterms:W3CDTF">2016-09-19T04:34:38Z</dcterms:created>
  <dcterms:modified xsi:type="dcterms:W3CDTF">2019-11-26T06:55:37Z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